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823" activeTab="15"/>
  </bookViews>
  <sheets>
    <sheet name="2" sheetId="1" r:id="rId1"/>
    <sheet name="3" sheetId="2" r:id="rId2"/>
    <sheet name="5 " sheetId="3" r:id="rId3"/>
    <sheet name="5.a" sheetId="4" r:id="rId4"/>
    <sheet name="5b" sheetId="5" r:id="rId5"/>
    <sheet name="5.c" sheetId="6" r:id="rId6"/>
    <sheet name="5.d" sheetId="7" r:id="rId7"/>
    <sheet name="6" sheetId="8" r:id="rId8"/>
    <sheet name="7" sheetId="9" r:id="rId9"/>
    <sheet name="8" sheetId="10" r:id="rId10"/>
    <sheet name="9" sheetId="11" r:id="rId11"/>
    <sheet name="10" sheetId="12" r:id="rId12"/>
    <sheet name="11" sheetId="13" r:id="rId13"/>
    <sheet name="11.a" sheetId="14" r:id="rId14"/>
    <sheet name="11.b" sheetId="15" r:id="rId15"/>
    <sheet name="11.c" sheetId="16" r:id="rId16"/>
    <sheet name="11.d" sheetId="17" r:id="rId17"/>
    <sheet name="11.e" sheetId="18" r:id="rId18"/>
    <sheet name="11.f" sheetId="19" r:id="rId19"/>
    <sheet name="11.g" sheetId="20" r:id="rId20"/>
  </sheets>
  <definedNames>
    <definedName name="_xlnm.Print_Titles" localSheetId="2">'5 '!$3:$5</definedName>
    <definedName name="_xlnm.Print_Area" localSheetId="14">'11.b'!$A$1:$C$26</definedName>
    <definedName name="_xlnm.Print_Area" localSheetId="0">'2'!$A$1:$E$78</definedName>
    <definedName name="_xlnm.Print_Area" localSheetId="1">'3'!$A$1:$D$18</definedName>
    <definedName name="_xlnm.Print_Area" localSheetId="7">'6'!$A$1:$F$30</definedName>
    <definedName name="_xlnm.Print_Area" localSheetId="9">'8'!$A$1:$X$40</definedName>
    <definedName name="Z_2AF6EA2A_E5C5_45EB_B6C4_875AD1E4E056_.wvu.FilterData" localSheetId="2" hidden="1">'5 '!$A$1:$I$35</definedName>
    <definedName name="Z_2AF6EA2A_E5C5_45EB_B6C4_875AD1E4E056_.wvu.PrintArea" localSheetId="14" hidden="1">'11.b'!$A$1:$C$26</definedName>
    <definedName name="Z_2AF6EA2A_E5C5_45EB_B6C4_875AD1E4E056_.wvu.PrintArea" localSheetId="1" hidden="1">'3'!$A$1:$D$18</definedName>
    <definedName name="Z_2AF6EA2A_E5C5_45EB_B6C4_875AD1E4E056_.wvu.PrintArea" localSheetId="7" hidden="1">'6'!$A$1:$F$30</definedName>
    <definedName name="Z_2AF6EA2A_E5C5_45EB_B6C4_875AD1E4E056_.wvu.PrintArea" localSheetId="9" hidden="1">'8'!$A$1:$X$40</definedName>
    <definedName name="Z_2AF6EA2A_E5C5_45EB_B6C4_875AD1E4E056_.wvu.PrintTitles" localSheetId="2" hidden="1">'5 '!$3:$5</definedName>
  </definedNames>
  <calcPr fullCalcOnLoad="1"/>
</workbook>
</file>

<file path=xl/sharedStrings.xml><?xml version="1.0" encoding="utf-8"?>
<sst xmlns="http://schemas.openxmlformats.org/spreadsheetml/2006/main" count="997" uniqueCount="663">
  <si>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</si>
  <si>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</si>
  <si>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</si>
  <si>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</si>
  <si>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</si>
  <si>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</si>
  <si>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</si>
  <si>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</si>
  <si>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</si>
  <si>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</si>
  <si>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</si>
  <si>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</si>
  <si>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</si>
  <si>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</si>
  <si>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</si>
  <si>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</si>
  <si>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</si>
  <si>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</si>
  <si>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</si>
  <si>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</si>
  <si>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</si>
  <si>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</si>
  <si>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</si>
  <si>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</si>
  <si>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</si>
  <si>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</si>
  <si>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</si>
  <si>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</si>
  <si>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</si>
  <si>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</si>
  <si>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</si>
  <si>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</si>
  <si>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</si>
  <si>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</si>
  <si>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</si>
  <si>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</si>
  <si>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</si>
  <si>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</si>
  <si>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</si>
  <si>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</si>
  <si>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</si>
  <si>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</si>
  <si>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</si>
  <si>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</si>
  <si>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</si>
  <si>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</si>
  <si>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</si>
  <si>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</si>
  <si>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</si>
  <si>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</si>
  <si>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</si>
  <si>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</si>
  <si>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</si>
  <si>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</si>
  <si>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</si>
  <si>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</si>
  <si>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</si>
  <si>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</si>
  <si>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</si>
  <si>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</si>
  <si>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</si>
  <si>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</si>
  <si>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</si>
  <si>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</si>
  <si>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</si>
  <si>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</si>
  <si>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</si>
  <si>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</si>
  <si>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</si>
  <si>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</si>
  <si>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</si>
  <si>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</si>
  <si>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</si>
  <si>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</si>
  <si>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</si>
  <si>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</si>
  <si>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</si>
  <si>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</si>
  <si>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</si>
  <si>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</si>
  <si>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</si>
  <si>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</si>
  <si>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</si>
  <si>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</si>
  <si>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</si>
  <si>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</si>
  <si>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</si>
  <si>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</si>
  <si>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</si>
  <si>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</si>
  <si>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</si>
  <si>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</si>
  <si>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</si>
  <si>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</si>
  <si>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</si>
  <si>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</si>
  <si>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</si>
  <si>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</si>
  <si>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</si>
  <si>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</si>
  <si>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</si>
  <si>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</si>
  <si>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</si>
  <si>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</si>
  <si>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</si>
  <si>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</si>
  <si>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</si>
  <si>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</si>
  <si>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</si>
  <si>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</si>
  <si>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</si>
  <si>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</si>
  <si>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</si>
  <si>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</si>
  <si>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</si>
  <si>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</si>
  <si>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</si>
  <si>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</si>
  <si>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</si>
  <si>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</si>
  <si>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</si>
  <si>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</si>
  <si>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</si>
  <si>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</si>
  <si>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</si>
  <si>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</si>
  <si>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</si>
  <si>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</si>
  <si>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</si>
  <si>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</si>
  <si>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</si>
  <si>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</si>
  <si>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</si>
  <si>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</si>
  <si>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</si>
  <si>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</si>
  <si>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</si>
  <si>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</si>
  <si>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</si>
  <si>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</si>
  <si>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</si>
  <si>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</si>
  <si>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</si>
  <si>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</si>
  <si>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</si>
  <si>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</si>
  <si>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</si>
  <si>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</si>
  <si>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</si>
  <si>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</si>
  <si>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</si>
  <si>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</si>
  <si>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</si>
  <si>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</si>
  <si>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</si>
  <si>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</si>
  <si>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</si>
  <si>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</si>
  <si>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</si>
  <si>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</si>
  <si>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</si>
  <si>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</si>
  <si>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</si>
  <si>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</si>
  <si>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</si>
  <si>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</si>
  <si>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</si>
  <si>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</si>
  <si>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</si>
  <si>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</si>
  <si>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</si>
  <si>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</si>
  <si>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</si>
  <si>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</si>
  <si>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</si>
  <si>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</si>
  <si>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</si>
  <si>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</si>
  <si>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</si>
  <si>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</si>
  <si>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</si>
  <si>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</si>
  <si>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</si>
  <si>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</si>
  <si>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</si>
  <si>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</si>
  <si>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</si>
  <si>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</si>
  <si>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</si>
  <si>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</si>
  <si>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</si>
  <si>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</si>
  <si>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</si>
  <si>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</si>
  <si>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</si>
  <si>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</si>
  <si>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</si>
  <si>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</si>
  <si>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</si>
  <si>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</si>
  <si>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</si>
  <si>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</si>
  <si>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</si>
  <si>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</si>
  <si>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</si>
  <si>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</si>
  <si>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</si>
  <si>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</si>
  <si>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</si>
  <si>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</si>
  <si>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</si>
  <si>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</si>
  <si>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</si>
  <si>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</si>
  <si>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</si>
  <si>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</si>
  <si>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</si>
  <si>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</si>
  <si>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</si>
  <si>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</si>
  <si>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</si>
  <si>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</si>
  <si>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</si>
  <si>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</si>
  <si>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</si>
  <si>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</si>
  <si>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</si>
  <si>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celkem (+)</t>
  </si>
  <si>
    <t>k 31.12.</t>
  </si>
  <si>
    <t>e=a+b-d</t>
  </si>
  <si>
    <t xml:space="preserve">Fondy celkem  </t>
  </si>
  <si>
    <t>6a</t>
  </si>
  <si>
    <t>6b</t>
  </si>
  <si>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</si>
  <si>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</si>
  <si>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</si>
  <si>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</si>
  <si>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</si>
  <si>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</si>
  <si>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</si>
  <si>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</si>
  <si>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t>Studenti</t>
  </si>
  <si>
    <t>Ostatní</t>
  </si>
  <si>
    <t>jiná stipendia</t>
  </si>
  <si>
    <t>Kontrolní vazba</t>
  </si>
  <si>
    <t>Kontrolní vazby</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</si>
  <si>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</si>
  <si>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</si>
  <si>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</si>
  <si>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</si>
  <si>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</si>
  <si>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</si>
  <si>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</si>
  <si>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</si>
  <si>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</si>
  <si>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</si>
  <si>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</si>
  <si>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r>
      <t xml:space="preserve">užití  </t>
    </r>
    <r>
      <rPr>
        <sz val="10"/>
        <rFont val="Calibri"/>
        <family val="2"/>
      </rPr>
      <t>(1)</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</si>
  <si>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</si>
  <si>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</si>
  <si>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</si>
  <si>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</si>
  <si>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</si>
  <si>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</si>
  <si>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</si>
  <si>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</si>
  <si>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</si>
  <si>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</si>
  <si>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</si>
  <si>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</si>
  <si>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</si>
  <si>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</si>
  <si>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</si>
  <si>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</si>
  <si>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</si>
  <si>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</si>
  <si>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</si>
  <si>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</si>
  <si>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</si>
  <si>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</si>
  <si>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</si>
  <si>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</si>
  <si>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</si>
  <si>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</si>
  <si>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</si>
  <si>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</si>
  <si>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</si>
  <si>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</si>
  <si>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</si>
  <si>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</si>
  <si>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</si>
  <si>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</si>
  <si>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</si>
  <si>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</si>
  <si>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</si>
  <si>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</si>
  <si>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</si>
  <si>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</si>
  <si>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</si>
  <si>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</si>
  <si>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</si>
  <si>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</si>
  <si>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</si>
  <si>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</si>
  <si>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</si>
  <si>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</si>
  <si>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</si>
  <si>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</si>
  <si>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</si>
  <si>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</si>
  <si>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</si>
  <si>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</si>
  <si>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</si>
  <si>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</si>
  <si>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</si>
  <si>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</si>
  <si>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</si>
  <si>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</si>
  <si>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</si>
  <si>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</si>
  <si>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</si>
  <si>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</si>
  <si>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</si>
  <si>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</si>
  <si>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10.a   Neinvestiční náklady a výnosy - oblast stravování</t>
  </si>
  <si>
    <t>Tabulka 10.b   Neinvestiční náklady a výnosy - oblast ubytování</t>
  </si>
  <si>
    <r>
      <t xml:space="preserve">účet / součet </t>
    </r>
    <r>
      <rPr>
        <sz val="8"/>
        <rFont val="Calibri"/>
        <family val="2"/>
      </rPr>
      <t>(2)</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</si>
  <si>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</si>
  <si>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</si>
  <si>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</si>
  <si>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</si>
  <si>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</si>
  <si>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</si>
  <si>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</si>
  <si>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</si>
  <si>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</si>
  <si>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</si>
  <si>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</si>
  <si>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</si>
  <si>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</si>
  <si>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</si>
  <si>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</si>
  <si>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</si>
  <si>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</si>
  <si>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</si>
  <si>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</si>
  <si>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</si>
  <si>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</si>
  <si>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</si>
  <si>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</si>
  <si>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</si>
  <si>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</si>
  <si>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</si>
  <si>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</si>
  <si>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</si>
  <si>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</si>
  <si>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</si>
  <si>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</si>
  <si>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</si>
  <si>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</si>
  <si>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</si>
  <si>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</si>
  <si>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</si>
  <si>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</si>
  <si>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</si>
  <si>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</si>
  <si>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</si>
  <si>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</si>
  <si>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</si>
  <si>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</si>
  <si>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</si>
  <si>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</si>
  <si>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</si>
  <si>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</si>
  <si>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</si>
  <si>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</si>
  <si>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</si>
  <si>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</si>
  <si>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</si>
  <si>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t>j= f+i</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</si>
  <si>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</si>
  <si>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</si>
  <si>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</si>
  <si>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</si>
  <si>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</si>
  <si>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</si>
  <si>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</si>
  <si>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</si>
  <si>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</si>
  <si>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</si>
  <si>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</si>
  <si>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</si>
  <si>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</si>
  <si>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</si>
  <si>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</si>
  <si>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</si>
  <si>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</si>
  <si>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</si>
  <si>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</si>
  <si>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</si>
  <si>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</si>
  <si>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</si>
  <si>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</si>
  <si>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</si>
  <si>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</si>
  <si>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</si>
  <si>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</si>
  <si>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</si>
  <si>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</si>
  <si>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</si>
  <si>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</si>
  <si>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</si>
  <si>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</si>
  <si>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</si>
  <si>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</si>
  <si>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</si>
  <si>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</si>
  <si>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rPr>
        <sz val="8"/>
        <rFont val="Calibri"/>
        <family val="2"/>
      </rPr>
      <t>(2)</t>
    </r>
    <r>
      <rPr>
        <sz val="10"/>
        <rFont val="Calibri"/>
        <family val="2"/>
      </rPr>
      <t xml:space="preserve"> Uvedou se finanční prostředky ve výši dle vystavených limitek k 31. 12. </t>
    </r>
  </si>
  <si>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</si>
  <si>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</si>
  <si>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</si>
  <si>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</si>
  <si>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</si>
  <si>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z toho příděl ze zisku za předchozí r. </t>
  </si>
  <si>
    <r>
      <t xml:space="preserve">Návrh na příděl ze zisku do fondů v násled. roce </t>
    </r>
    <r>
      <rPr>
        <sz val="9"/>
        <rFont val="Calibri"/>
        <family val="2"/>
      </rPr>
      <t>(1)</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</si>
  <si>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</si>
  <si>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</si>
  <si>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</si>
  <si>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</si>
  <si>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</si>
  <si>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</si>
  <si>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</si>
  <si>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</si>
  <si>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</si>
  <si>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</si>
  <si>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</si>
  <si>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</si>
  <si>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</si>
  <si>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</si>
  <si>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t>Výnosy (1)</t>
  </si>
  <si>
    <t>sl. b" Celkem = vazba na stipendijní fond (Tab. 11.c)</t>
  </si>
  <si>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</si>
  <si>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</si>
  <si>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</si>
  <si>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</si>
  <si>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</si>
  <si>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</si>
  <si>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</si>
  <si>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</si>
  <si>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</si>
  <si>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</si>
  <si>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</si>
  <si>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</si>
  <si>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rPr>
        <sz val="8"/>
        <rFont val="Calibri"/>
        <family val="2"/>
      </rPr>
      <t>(3)</t>
    </r>
    <r>
      <rPr>
        <sz val="10"/>
        <rFont val="Calibri"/>
        <family val="2"/>
      </rPr>
      <t xml:space="preserve"> Číslování řádků a sloupců je závazné </t>
    </r>
  </si>
  <si>
    <r>
      <rPr>
        <sz val="8"/>
        <rFont val="Calibri"/>
        <family val="2"/>
      </rPr>
      <t>(4)</t>
    </r>
    <r>
      <rPr>
        <sz val="10"/>
        <rFont val="Calibri"/>
        <family val="2"/>
      </rPr>
      <t xml:space="preserve"> Údaje se vyplňují  na celé tisíce bez desetinných míst.</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</si>
  <si>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</si>
  <si>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</si>
  <si>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</si>
  <si>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</si>
  <si>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</si>
  <si>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</si>
  <si>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</si>
  <si>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</si>
  <si>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</si>
  <si>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</si>
  <si>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</si>
  <si>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</si>
  <si>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</si>
  <si>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</si>
  <si>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</si>
  <si>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</si>
  <si>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</si>
  <si>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</si>
  <si>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</si>
  <si>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</si>
  <si>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</si>
  <si>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</si>
  <si>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</si>
  <si>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</si>
  <si>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</si>
  <si>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</si>
  <si>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</si>
  <si>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</si>
  <si>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</si>
  <si>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</si>
  <si>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</si>
  <si>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</si>
  <si>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</si>
  <si>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</si>
  <si>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</si>
  <si>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</si>
  <si>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</si>
  <si>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</si>
  <si>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</si>
  <si>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</si>
  <si>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</si>
  <si>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</si>
  <si>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</si>
  <si>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</si>
  <si>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</si>
  <si>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</si>
  <si>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</si>
  <si>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</si>
  <si>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</si>
  <si>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</si>
  <si>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</si>
  <si>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</si>
  <si>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</si>
  <si>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</si>
  <si>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</si>
  <si>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</si>
  <si>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</si>
  <si>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</si>
  <si>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</si>
  <si>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</si>
  <si>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</si>
  <si>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</si>
  <si>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</si>
  <si>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</si>
  <si>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</si>
  <si>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</si>
  <si>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</si>
  <si>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</si>
  <si>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</si>
  <si>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</si>
  <si>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</si>
  <si>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</si>
  <si>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</si>
  <si>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</si>
  <si>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</si>
  <si>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</si>
  <si>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</si>
  <si>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</si>
  <si>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</si>
  <si>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</si>
  <si>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</si>
  <si>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</si>
  <si>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</si>
  <si>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</si>
  <si>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</si>
  <si>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</si>
  <si>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</si>
  <si>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</si>
  <si>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</si>
  <si>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</si>
  <si>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</si>
  <si>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</si>
  <si>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</si>
  <si>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</si>
  <si>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</si>
  <si>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</si>
  <si>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PO 3 - Rovný přístup ke kvalitnímu … vzdělávání</t>
  </si>
  <si>
    <t>další dle operačního programu a PO</t>
  </si>
  <si>
    <t xml:space="preserve">     IP na dlouhodobý koncepční rozvoj výzk. org.</t>
  </si>
  <si>
    <r>
      <rPr>
        <sz val="8"/>
        <rFont val="Calibri"/>
        <family val="2"/>
      </rPr>
      <t>(1)</t>
    </r>
    <r>
      <rPr>
        <sz val="10"/>
        <rFont val="Calibri"/>
        <family val="2"/>
      </rPr>
      <t xml:space="preserve"> Jedná se o poplatky definované v § 58, odst. 3 a 4 - zákona č. 111/1998 Sb.</t>
    </r>
  </si>
  <si>
    <t xml:space="preserve">   Stav k 1.1.</t>
  </si>
  <si>
    <r>
      <t xml:space="preserve">Menzy a ostatní stravovací zařízení na zákl. smluvního vztahu </t>
    </r>
    <r>
      <rPr>
        <sz val="8"/>
        <rFont val="Calibri"/>
        <family val="2"/>
      </rPr>
      <t>(1)</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</si>
  <si>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</si>
  <si>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</si>
  <si>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</si>
  <si>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</si>
  <si>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</si>
  <si>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</si>
  <si>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</si>
  <si>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</si>
  <si>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</si>
  <si>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t xml:space="preserve">v gesci MŠMT </t>
  </si>
  <si>
    <r>
      <rPr>
        <sz val="8"/>
        <color indexed="8"/>
        <rFont val="Calibri"/>
        <family val="2"/>
      </rPr>
      <t>(8)</t>
    </r>
    <r>
      <rPr>
        <sz val="10"/>
        <color indexed="8"/>
        <rFont val="Calibri"/>
        <family val="2"/>
      </rPr>
      <t xml:space="preserve"> Hodnota mezd CELKEM ve sl. 2, ř. 11 tabulky 8.b. se rovná součtu hodnot mezd CELKEM ve sloupcích 1 a 3  řádku 6 tabulky 8.a.                                                 Hodnota mezd CELKEM ve sl. 5, ř. 11 tabulky 8.b. se rovná součtu hodnot mezd CELKEM ve sloupcích 5, 7, 9, 11, 13, 15 a 17  řádku 6 tabulky 8.a</t>
    </r>
  </si>
  <si>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</si>
  <si>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</si>
  <si>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</si>
  <si>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</si>
  <si>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</si>
  <si>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</si>
  <si>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t xml:space="preserve">z toho na zákl. fin. vypořádání </t>
    </r>
    <r>
      <rPr>
        <sz val="8"/>
        <color indexed="8"/>
        <rFont val="Calibri"/>
        <family val="2"/>
      </rPr>
      <t>(8)</t>
    </r>
  </si>
  <si>
    <t>ř.1+8+12+18+20+ 28+34+36</t>
  </si>
  <si>
    <t xml:space="preserve">ř.41 </t>
  </si>
  <si>
    <t>ř.60 - 38+36</t>
  </si>
  <si>
    <t>ř.61 - 36</t>
  </si>
  <si>
    <t>pedagogičtí pracovníci V, VaI</t>
  </si>
  <si>
    <r>
      <t xml:space="preserve">Tab. 8.b:    Pracovníci a mzdové prostředky </t>
    </r>
    <r>
      <rPr>
        <sz val="11"/>
        <rFont val="Calibri"/>
        <family val="2"/>
      </rPr>
      <t>(v podrobném členění dle akademických kategorií - bez OON)</t>
    </r>
  </si>
  <si>
    <t>Tabulka 2   Výkaz zisku a ztráty za rok 2017</t>
  </si>
  <si>
    <t>Předškolní zařízení</t>
  </si>
  <si>
    <t>Rektorát</t>
  </si>
  <si>
    <t>Pedagogická fakulta</t>
  </si>
  <si>
    <t>Teologická fakulta</t>
  </si>
  <si>
    <t>Zemědělská fakulta</t>
  </si>
  <si>
    <t>Přírodovědecká fakulta</t>
  </si>
  <si>
    <t>Zdravotně sociální fakulta</t>
  </si>
  <si>
    <t>Fakulta rybářství a ochrany vod</t>
  </si>
  <si>
    <t>Filozofická fakulta</t>
  </si>
  <si>
    <t>Ekonomická fakulta</t>
  </si>
  <si>
    <t>Koleje a menzy</t>
  </si>
  <si>
    <t>Tabulka 3   Výsledek hospodaření za rok 2017</t>
  </si>
  <si>
    <r>
      <t>Tabulka 5   Veřejné zdroje financování VVŠ: prostředky poskytnuté a prostředky použité v roce 2017</t>
    </r>
    <r>
      <rPr>
        <sz val="8"/>
        <rFont val="Calibri"/>
        <family val="2"/>
      </rPr>
      <t>(1)</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</si>
  <si>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Předškolního zařízení</t>
    </r>
  </si>
  <si>
    <t>Tabulka 5.a   Financování vzdělávací a vědecké, výzkumné, vývojové a inovační, umělecké a další tvůrčí činnosti v roce 2017</t>
  </si>
  <si>
    <t>Tabulka 5.b   Financování výzkumu a vývoje  v roce 2017</t>
  </si>
  <si>
    <r>
      <rPr>
        <sz val="8"/>
        <color indexed="8"/>
        <rFont val="Calibri"/>
        <family val="2"/>
      </rPr>
      <t>(1)</t>
    </r>
    <r>
      <rPr>
        <sz val="10"/>
        <color indexed="8"/>
        <rFont val="Calibri"/>
        <family val="2"/>
      </rPr>
      <t xml:space="preserve"> Součtové údaje řádků označených tmavě šedou barvou  se musí ve sloupcích a-f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U každého poskytovatele jsou uvedeny v řádcích zdroje z jednotlivých programů, které JU získala (nejpodrobnější údaj bude na úrovni programu). </t>
    </r>
    <r>
      <rPr>
        <sz val="10"/>
        <color indexed="8"/>
        <rFont val="Calibri"/>
        <family val="2"/>
      </rPr>
      <t>Pokud škola realizuje vzdělávací projekt/program financovaný pouze z neveřejných zdrojů, realizuje aktivity v rámci doplňkové činnosti za úplatu, apod., v této tabulce nejsou uvedeny.</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</si>
  <si>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Použití veřejných prostředků institucionálního charakteru (např. příspěvku) k dofinancování programů/aktivit uvedených v dalších řádcích této tabulky nebo projektů zde neuvedených, takové použití pro jiný účel financovaný z veřejných zdrojů je specifikováno v komentáři.</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</si>
  <si>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VŠ uvede pouze ty programy, ve kterých získává finanční prostředky. Za každého poskytovatele VŠ vždy uvede součtový údaj. Pokud škola realizuje vzdělávací projekt/program financovaný pouze z neveřejných zdrojů, realizuje aktivity v rámci doplňkové činnosti za úplatu, apod., v této tabulce nejsou uvedeny.</t>
    </r>
  </si>
  <si>
    <r>
      <rPr>
        <sz val="8"/>
        <color indexed="8"/>
        <rFont val="Calibri"/>
        <family val="2"/>
      </rPr>
      <t>(4)</t>
    </r>
    <r>
      <rPr>
        <sz val="10"/>
        <color indexed="8"/>
        <rFont val="Calibri"/>
        <family val="2"/>
      </rPr>
      <t xml:space="preserve"> Z celkových veřejných prostředků poskytnutých i použitých k financování projektů v dané kategorii je uveden procentuální podíl zdrojů pocházejících mimo veřejné rozpočty ČR - z veřejných rozpočtu EU nebo jiných zahraničních veřejných zdrojů.</t>
    </r>
  </si>
  <si>
    <r>
      <rPr>
        <sz val="8"/>
        <color indexed="8"/>
        <rFont val="Calibri"/>
        <family val="2"/>
      </rPr>
      <t>(7)</t>
    </r>
    <r>
      <rPr>
        <sz val="10"/>
        <color indexed="8"/>
        <rFont val="Calibri"/>
        <family val="2"/>
      </rPr>
      <t xml:space="preserve"> Uvede se</t>
    </r>
    <r>
      <rPr>
        <b/>
        <sz val="10"/>
        <color indexed="8"/>
        <rFont val="Calibri"/>
        <family val="2"/>
      </rPr>
      <t xml:space="preserve"> celková výše vratky nevyčerpaných prostředků odvedených na depozitní účet</t>
    </r>
  </si>
  <si>
    <r>
      <rPr>
        <sz val="8"/>
        <color indexed="8"/>
        <rFont val="Calibri"/>
        <family val="2"/>
      </rPr>
      <t>(8)</t>
    </r>
    <r>
      <rPr>
        <sz val="10"/>
        <color indexed="8"/>
        <rFont val="Calibri"/>
        <family val="2"/>
      </rPr>
      <t xml:space="preserve"> Uvedou se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</si>
  <si>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rPr>
      <t>(10)</t>
    </r>
    <r>
      <rPr>
        <sz val="10"/>
        <color indexed="8"/>
        <rFont val="Calibri"/>
        <family val="2"/>
      </rPr>
      <t xml:space="preserve"> VVŠ uvede v členění dle povahy poskytovaných prostředků. </t>
    </r>
  </si>
  <si>
    <r>
      <rPr>
        <sz val="8"/>
        <rFont val="Calibri"/>
        <family val="2"/>
      </rPr>
      <t xml:space="preserve">(5)  </t>
    </r>
    <r>
      <rPr>
        <sz val="10"/>
        <rFont val="Calibri"/>
        <family val="2"/>
      </rPr>
      <t>Součtová hodnota této tabulky se rovná údaji uvedeném v tabulce 5, ř.10.</t>
    </r>
  </si>
  <si>
    <t>Tabulka 5.c  Financování programů reprodukce majetku v roce 2017</t>
  </si>
  <si>
    <t>Tabulka 5.d   Financování programů strukturálních fondů v roce 2017</t>
  </si>
  <si>
    <r>
      <rPr>
        <sz val="8"/>
        <color indexed="8"/>
        <rFont val="Calibri"/>
        <family val="2"/>
      </rPr>
      <t>(1)</t>
    </r>
    <r>
      <rPr>
        <sz val="10"/>
        <color indexed="8"/>
        <rFont val="Calibri"/>
        <family val="2"/>
      </rPr>
      <t xml:space="preserve"> Součtové údaje řádků označených tmavě šedou barvou  se shoduje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Jsou uvedeny programy, ve kterých JU získává finanční prostředky (tzn. včetně IPN). Za každého poskytovatele je uveden součtový údaj. </t>
    </r>
  </si>
  <si>
    <r>
      <rPr>
        <sz val="8"/>
        <color indexed="8"/>
        <rFont val="Calibri"/>
        <family val="2"/>
      </rPr>
      <t xml:space="preserve">(2) </t>
    </r>
    <r>
      <rPr>
        <sz val="10"/>
        <color indexed="8"/>
        <rFont val="Calibri"/>
        <family val="2"/>
      </rPr>
      <t xml:space="preserve">Uvedeno pro oblast podpory financovanou z prostředků VaV dle zákona č. 130/2002 Sb. o podpoře výzkumu a vývoje zkratku: VaV. </t>
    </r>
  </si>
  <si>
    <r>
      <rPr>
        <sz val="8"/>
        <color indexed="8"/>
        <rFont val="Calibri"/>
        <family val="2"/>
      </rPr>
      <t>(3)</t>
    </r>
    <r>
      <rPr>
        <sz val="10"/>
        <color indexed="8"/>
        <rFont val="Calibri"/>
        <family val="2"/>
      </rPr>
      <t xml:space="preserve"> Uvedeny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</si>
  <si>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Uvedeny prostředky použité daném roce na přípravu a realizaci projektů v souladu s Rozhodnutím.</t>
    </r>
  </si>
  <si>
    <r>
      <rPr>
        <sz val="8"/>
        <color indexed="8"/>
        <rFont val="Calibri"/>
        <family val="2"/>
      </rPr>
      <t>(7)</t>
    </r>
    <r>
      <rPr>
        <sz val="10"/>
        <color indexed="8"/>
        <rFont val="Calibri"/>
        <family val="2"/>
      </rPr>
      <t xml:space="preserve"> Vyplněno, pokud se nejedná o poslední rok projektu.</t>
    </r>
  </si>
  <si>
    <r>
      <rPr>
        <sz val="8"/>
        <rFont val="Calibri"/>
        <family val="2"/>
      </rPr>
      <t>(8)</t>
    </r>
    <r>
      <rPr>
        <sz val="10"/>
        <rFont val="Calibri"/>
        <family val="2"/>
      </rPr>
      <t xml:space="preserve"> Vyplněno pouze v posledním roce projektu nebo při předčasném ukončení projektu. Jedná se o souhrnný údaj za všechny roky trvání projektu.</t>
    </r>
  </si>
  <si>
    <r>
      <rPr>
        <sz val="8"/>
        <color indexed="8"/>
        <rFont val="Calibri"/>
        <family val="2"/>
      </rPr>
      <t>(9)</t>
    </r>
    <r>
      <rPr>
        <sz val="10"/>
        <color indexed="8"/>
        <rFont val="Calibri"/>
        <family val="2"/>
      </rPr>
      <t xml:space="preserve"> Uvedeny prostředky nezařazené  v předchozích sloupcích. Pokud jsou v uvedené hodnotě obsaženy i veřejné zdroje, poskytnuté škole ve sledovaném roce prostřednictvím jiného dotačního titulu,  je nutné tuto skutečnost specifikovat v komentáři.</t>
    </r>
  </si>
  <si>
    <t>Tabulka 6  Přehled vybraných výnosů za rok 2017</t>
  </si>
  <si>
    <r>
      <rPr>
        <sz val="8"/>
        <color indexed="8"/>
        <rFont val="Calibri"/>
        <family val="2"/>
      </rPr>
      <t>(6)</t>
    </r>
    <r>
      <rPr>
        <sz val="10"/>
        <color indexed="8"/>
        <rFont val="Calibri"/>
        <family val="2"/>
      </rPr>
      <t xml:space="preserve"> V řádku "</t>
    </r>
    <r>
      <rPr>
        <b/>
        <sz val="10"/>
        <color indexed="8"/>
        <rFont val="Calibri"/>
        <family val="2"/>
      </rPr>
      <t>Tržby za vlastní služby</t>
    </r>
    <r>
      <rPr>
        <sz val="10"/>
        <color indexed="8"/>
        <rFont val="Calibri"/>
        <family val="2"/>
      </rPr>
      <t xml:space="preserve">" jsou doplněny výnosy z hlavní a doplňkové činnosti uvedené ve výkazu zisku a ztráty na syntetickém účtu 602 "Tržby z prodeje služeb" bez zahrnutí výnosů z pronájmu. </t>
    </r>
  </si>
  <si>
    <r>
      <rPr>
        <sz val="8"/>
        <color indexed="8"/>
        <rFont val="Calibri"/>
        <family val="2"/>
      </rPr>
      <t>(7)</t>
    </r>
    <r>
      <rPr>
        <sz val="10"/>
        <color indexed="8"/>
        <rFont val="Calibri"/>
        <family val="2"/>
      </rPr>
      <t xml:space="preserve"> Do řádku</t>
    </r>
    <r>
      <rPr>
        <b/>
        <sz val="10"/>
        <color indexed="8"/>
        <rFont val="Calibri"/>
        <family val="2"/>
      </rPr>
      <t xml:space="preserve"> "Prostory" jsou doplněny</t>
    </r>
    <r>
      <rPr>
        <sz val="10"/>
        <color indexed="8"/>
        <rFont val="Calibri"/>
        <family val="2"/>
      </rPr>
      <t xml:space="preserve"> výnosy z nájmů, pokud se nejedná o celé budovy, stavby nebo haly.</t>
    </r>
  </si>
  <si>
    <t>Tabulka 7   Příjmy z poplatků a úhrad za další činnosti poskytované veřejnou vysokou školou v roce 2017</t>
  </si>
  <si>
    <r>
      <rPr>
        <sz val="8"/>
        <rFont val="Calibri"/>
        <family val="2"/>
      </rPr>
      <t>(1)</t>
    </r>
    <r>
      <rPr>
        <sz val="10"/>
        <rFont val="Calibri"/>
        <family val="2"/>
      </rPr>
      <t xml:space="preserve"> Celková částka v tis. Kč, kterou na daném typu poplatku / úhradou za další činnosti poskytované veřejnou vysokou školou přijala od studentů/dalších účastníků vzdělávání v daném kalendářním roce.  </t>
    </r>
  </si>
  <si>
    <r>
      <rPr>
        <sz val="8"/>
        <rFont val="Calibri"/>
        <family val="2"/>
      </rPr>
      <t>(3)</t>
    </r>
    <r>
      <rPr>
        <sz val="10"/>
        <rFont val="Calibri"/>
        <family val="2"/>
      </rPr>
      <t xml:space="preserve"> Položku v každém řádku sloupce "a" vydělí VŠ počtem studentů /účastníků vzdělávání ve sloupci "c". Pokud existuje jednotková sazba, je uvedena tato.</t>
    </r>
  </si>
  <si>
    <r>
      <rPr>
        <sz val="8"/>
        <rFont val="Calibri"/>
        <family val="2"/>
      </rPr>
      <t>(5) D</t>
    </r>
    <r>
      <rPr>
        <sz val="10"/>
        <rFont val="Calibri"/>
        <family val="2"/>
      </rPr>
      <t>alší řádky: může se jednat např. o úhradu nákladů spojených se zakončením studia, cizojazyčné potvrzení o studiu, duplikát výkazu o studiu, dodatečný zápis, atp. To se týká i případných příjmů podle § 60a novely zákona 111/1998 Sb.</t>
    </r>
  </si>
  <si>
    <t>úplata za další služby</t>
  </si>
  <si>
    <t>Tabulka 8   Pracovníci a mzdové prostředky v roce 2018</t>
  </si>
  <si>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6.1.</t>
    </r>
  </si>
  <si>
    <t>Tabulka 9  Stipendia v roce 2017</t>
  </si>
  <si>
    <r>
      <rPr>
        <sz val="8"/>
        <rFont val="Calibri"/>
        <family val="2"/>
      </rPr>
      <t>(1)</t>
    </r>
    <r>
      <rPr>
        <sz val="10"/>
        <rFont val="Calibri"/>
        <family val="2"/>
      </rPr>
      <t xml:space="preserve"> Uvedeny další zdroje použila k financování stipendií.</t>
    </r>
  </si>
  <si>
    <r>
      <rPr>
        <sz val="8"/>
        <rFont val="Calibri"/>
        <family val="2"/>
      </rPr>
      <t>(2)</t>
    </r>
    <r>
      <rPr>
        <sz val="10"/>
        <rFont val="Calibri"/>
        <family val="2"/>
      </rPr>
      <t xml:space="preserve"> Celková částka, kterou vyplatila JU na stipendiích - odděleně pro studenty a pro ostatní účastníky vzdělávání.</t>
    </r>
  </si>
  <si>
    <r>
      <t xml:space="preserve">Tabulka 10   Neinvestiční náklady a výnosy v roce 2017 - Koleje a menzy </t>
    </r>
    <r>
      <rPr>
        <sz val="12"/>
        <rFont val="Calibri"/>
        <family val="2"/>
      </rPr>
      <t>(KaM)</t>
    </r>
  </si>
  <si>
    <r>
      <rPr>
        <sz val="8"/>
        <rFont val="Calibri"/>
        <family val="2"/>
      </rPr>
      <t>(2)</t>
    </r>
    <r>
      <rPr>
        <sz val="10"/>
        <rFont val="Calibri"/>
        <family val="2"/>
      </rPr>
      <t xml:space="preserve"> V případě, že výnosy od zaměstnanců škola vede v doplňkové činnosti, zahrne tyto prostředky do sl. "j"a výši těchto výnosů konkrétně uvede v komentáři</t>
    </r>
  </si>
  <si>
    <r>
      <rPr>
        <sz val="8"/>
        <rFont val="Calibri"/>
        <family val="2"/>
      </rPr>
      <t>(2)</t>
    </r>
    <r>
      <rPr>
        <sz val="10"/>
        <rFont val="Calibri"/>
        <family val="2"/>
      </rPr>
      <t xml:space="preserve"> V případě, že výnosy od zaměstnanců škola vede v doplňkové činnosti, zahrne tyto prostředky do sl. "j"a výši těchto výnosů konkrétně uvede v komentáři.</t>
    </r>
  </si>
  <si>
    <t xml:space="preserve">Tabulka 11   Fondy v roce 2017 a návrh na příděly do fondů v následujícím roce </t>
  </si>
  <si>
    <t>Tabulka 11.a   Rezervní fond v roce 2017</t>
  </si>
  <si>
    <t>Tabulka 11.b   Fond reprodukce investičního majetku v roce 2017</t>
  </si>
  <si>
    <t>Tabulka 11.c   Stipendijní fond v roce 2017</t>
  </si>
  <si>
    <t>Tabulka 11.d   Fond odměn v roce 2017</t>
  </si>
  <si>
    <t>Tabulka 11.e   Fond účelově určených prostředků v roce 2017</t>
  </si>
  <si>
    <t>Tabulka 11.f   Fond sociální v roce 2017</t>
  </si>
  <si>
    <r>
      <rPr>
        <sz val="8"/>
        <rFont val="Calibri"/>
        <family val="2"/>
      </rPr>
      <t>(1)</t>
    </r>
    <r>
      <rPr>
        <sz val="10"/>
        <rFont val="Calibri"/>
        <family val="2"/>
      </rPr>
      <t xml:space="preserve"> JU v roce 2017 netvořila Sociální fond</t>
    </r>
  </si>
  <si>
    <t>Tabulka 11.g   Fond provozních prostředků v roce 2017</t>
  </si>
  <si>
    <r>
      <t xml:space="preserve">doplňková činnost </t>
    </r>
    <r>
      <rPr>
        <sz val="10"/>
        <rFont val="Calibri"/>
        <family val="2"/>
      </rPr>
      <t>(4)</t>
    </r>
  </si>
  <si>
    <t>Výroční zpráva za rok 2017 - Teologická fakulta JU</t>
  </si>
  <si>
    <t>Výnosy za rok  (1)</t>
  </si>
  <si>
    <t>Transfer znalostí (1)</t>
  </si>
  <si>
    <t>Příjmy z licenčních smluv (2)</t>
  </si>
  <si>
    <t>Příjmy ze smluvního výzkumu (3)</t>
  </si>
  <si>
    <t>Placené vzdělávací kurzy pro zaměstnance subjektů aplikační sféry (4)</t>
  </si>
  <si>
    <t>Konzultace a poradenství (5)</t>
  </si>
  <si>
    <t>Tržby  za vlastní služby (6)</t>
  </si>
  <si>
    <t>prostory (7)</t>
  </si>
  <si>
    <t>Z toho stipendijní fond - tvorba (1)</t>
  </si>
  <si>
    <t>Počet studentů (2)</t>
  </si>
  <si>
    <t>Průměrná částka na 1 studenta (3)</t>
  </si>
  <si>
    <t>Úhrada za další činnosti poskytované vysokou školou (4) (5)</t>
  </si>
  <si>
    <t>Celkem vyplaceno (2)</t>
  </si>
  <si>
    <t>Ostatní (1)</t>
  </si>
  <si>
    <t>ostatní užití (1)</t>
  </si>
  <si>
    <t>ostatní příjmy celkem (1)</t>
  </si>
  <si>
    <t xml:space="preserve">            ostatní inv. užití (1)</t>
  </si>
  <si>
    <t>Neinvestiční celkem (1)</t>
  </si>
  <si>
    <t>poplatky za studium dle § 58 zákona 111/81998 Sb. (1)</t>
  </si>
  <si>
    <t>ostatní příjmy (2)</t>
  </si>
  <si>
    <t>ostatní příjmy (1)</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</si>
</sst>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00;[Red]0.000"/>
    <numFmt numFmtId="177" formatCode="0;[Red]0"/>
    <numFmt numFmtId="178" formatCode="[$-405]dddd\ d\.\ mmmm\ yyyy"/>
    <numFmt numFmtId="179" formatCode="#,##0.000\ _K_č"/>
    <numFmt numFmtId="180" formatCode="#,##0.000\ &quot;Kč&quot;"/>
    <numFmt numFmtId="181" formatCode="0.0"/>
    <numFmt numFmtId="182" formatCode="#,##0.0\ _K_č"/>
    <numFmt numFmtId="183" formatCode="#,##0.0"/>
  </numFmts>
  <fonts count="81">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0"/>
      <color indexed="48"/>
      <name val="Calibri"/>
      <family val="2"/>
    </font>
    <font>
      <sz val="6"/>
      <color indexed="8"/>
      <name val="Calibri"/>
      <family val="2"/>
    </font>
    <font>
      <i/>
      <sz val="8"/>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medium"/>
      <bottom style="thin"/>
    </border>
    <border>
      <left style="medium"/>
      <right style="medium"/>
      <top style="thin"/>
      <bottom style="thin"/>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style="medium"/>
      <right style="medium"/>
      <top style="hair"/>
      <bottom style="hair"/>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color indexed="63"/>
      </left>
      <right>
        <color indexed="63"/>
      </right>
      <top>
        <color indexed="63"/>
      </top>
      <bottom style="medium"/>
    </border>
    <border>
      <left/>
      <right style="hair"/>
      <top/>
      <bottom style="medium"/>
    </border>
    <border>
      <left style="medium"/>
      <right/>
      <top/>
      <bottom style="thin">
        <color indexed="55"/>
      </bottom>
    </border>
    <border>
      <left style="medium"/>
      <right/>
      <top style="medium"/>
      <bottom style="thin">
        <color indexed="55"/>
      </bottom>
    </border>
    <border>
      <left>
        <color indexed="63"/>
      </left>
      <right>
        <color indexed="63"/>
      </right>
      <top style="medium"/>
      <bottom style="mediu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medium"/>
      <top style="medium"/>
      <bottom style="medium"/>
    </border>
    <border>
      <left style="hair"/>
      <right style="hair"/>
      <top style="thin"/>
      <bottom style="medium"/>
    </border>
    <border>
      <left style="hair"/>
      <right style="medium"/>
      <top style="medium"/>
      <bottom style="thin"/>
    </border>
    <border>
      <left>
        <color indexed="63"/>
      </left>
      <right style="thin"/>
      <top style="medium"/>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border>
    <border>
      <left>
        <color indexed="63"/>
      </left>
      <right style="medium"/>
      <top style="thin"/>
      <bottom style="mediu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hair"/>
      <top style="medium"/>
      <bottom>
        <color indexed="63"/>
      </bottom>
    </border>
    <border>
      <left style="thin"/>
      <right style="medium"/>
      <top style="medium"/>
      <bottom>
        <color indexed="63"/>
      </bottom>
    </border>
    <border>
      <left style="thin"/>
      <right style="hair"/>
      <top style="thin"/>
      <bottom>
        <color indexed="63"/>
      </bottom>
    </border>
    <border>
      <left style="thin"/>
      <right style="hair"/>
      <top style="medium"/>
      <bottom style="medium"/>
    </border>
    <border>
      <left style="hair"/>
      <right style="hair"/>
      <top style="medium"/>
      <bottom>
        <color indexed="63"/>
      </bottom>
    </border>
    <border>
      <left>
        <color indexed="63"/>
      </left>
      <right style="hair"/>
      <top style="thin"/>
      <bottom style="thin"/>
    </border>
    <border>
      <left style="hair"/>
      <right style="hair"/>
      <top style="thin"/>
      <bottom style="thin"/>
    </border>
    <border>
      <left style="hair"/>
      <right style="hair"/>
      <top style="thin"/>
      <bottom>
        <color indexed="63"/>
      </bottom>
    </border>
    <border>
      <left style="hair"/>
      <right style="hair"/>
      <top style="medium"/>
      <bottom style="mediu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medium"/>
      <right>
        <color indexed="63"/>
      </right>
      <top>
        <color indexed="63"/>
      </top>
      <bottom style="thin"/>
    </border>
    <border>
      <left style="medium"/>
      <right>
        <color indexed="63"/>
      </right>
      <top style="thin"/>
      <bottom>
        <color indexed="63"/>
      </bottom>
    </border>
    <border>
      <left style="medium"/>
      <right/>
      <top/>
      <bottom style="thin">
        <color indexed="22"/>
      </bottom>
    </border>
    <border>
      <left/>
      <right/>
      <top/>
      <bottom style="thin">
        <color indexed="22"/>
      </bottom>
    </border>
    <border>
      <left/>
      <right style="medium"/>
      <top/>
      <bottom style="thin">
        <color indexed="22"/>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hair"/>
      <right style="hair"/>
      <top>
        <color indexed="63"/>
      </top>
      <bottom style="thin"/>
    </border>
    <border>
      <left>
        <color indexed="63"/>
      </left>
      <right style="hair"/>
      <top style="medium"/>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thin"/>
      <right style="hair"/>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196">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20" fillId="0" borderId="0" xfId="47" applyFont="1" applyAlignment="1" applyProtection="1">
      <alignment vertical="center"/>
      <protection locked="0"/>
    </xf>
    <xf numFmtId="0" fontId="46"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5"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16" xfId="47" applyFont="1" applyBorder="1" applyAlignment="1" applyProtection="1">
      <alignment horizontal="center" vertical="center" wrapText="1"/>
      <protection locked="0"/>
    </xf>
    <xf numFmtId="0" fontId="6" fillId="0" borderId="0" xfId="47" applyFont="1" applyFill="1" applyAlignment="1" applyProtection="1">
      <alignment horizontal="left" vertical="center"/>
      <protection locked="0"/>
    </xf>
    <xf numFmtId="0" fontId="6" fillId="0" borderId="17"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18" xfId="47" applyNumberFormat="1" applyFont="1" applyBorder="1" applyAlignment="1" applyProtection="1">
      <alignment vertical="center"/>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7" fillId="0" borderId="19"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6" fillId="0" borderId="0" xfId="47" applyFont="1" applyFill="1" applyBorder="1" applyAlignment="1">
      <alignment vertical="top" wrapText="1"/>
      <protection/>
    </xf>
    <xf numFmtId="0" fontId="46" fillId="0" borderId="0" xfId="47" applyFont="1" applyFill="1" applyBorder="1" applyAlignment="1">
      <alignment horizontal="center" vertical="top" wrapText="1"/>
      <protection/>
    </xf>
    <xf numFmtId="0" fontId="46"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0" fontId="6" fillId="0" borderId="21"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0" xfId="47" applyFont="1" applyFill="1" applyBorder="1" applyAlignment="1" applyProtection="1">
      <alignment vertical="center"/>
      <protection locked="0"/>
    </xf>
    <xf numFmtId="0" fontId="71" fillId="0" borderId="0" xfId="47" applyFont="1" applyAlignment="1">
      <alignment vertical="center"/>
      <protection/>
    </xf>
    <xf numFmtId="4" fontId="72"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6" fillId="0" borderId="0" xfId="47" applyFont="1" applyFill="1" applyBorder="1" applyAlignment="1" applyProtection="1">
      <alignment vertical="top" wrapText="1"/>
      <protection/>
    </xf>
    <xf numFmtId="0" fontId="46" fillId="0" borderId="0" xfId="47" applyFont="1" applyFill="1" applyBorder="1" applyAlignment="1" applyProtection="1">
      <alignment horizontal="center" vertical="top" wrapText="1"/>
      <protection/>
    </xf>
    <xf numFmtId="0" fontId="46"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1" fillId="0" borderId="0" xfId="47" applyFont="1" applyFill="1" applyBorder="1" applyProtection="1">
      <alignment/>
      <protection/>
    </xf>
    <xf numFmtId="0" fontId="72"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1" fillId="0" borderId="0" xfId="47" applyFont="1" applyAlignment="1" applyProtection="1">
      <alignment vertical="center"/>
      <protection locked="0"/>
    </xf>
    <xf numFmtId="0" fontId="6" fillId="0" borderId="22" xfId="47" applyFont="1" applyFill="1" applyBorder="1" applyAlignment="1" applyProtection="1">
      <alignment horizontal="left" vertical="center"/>
      <protection locked="0"/>
    </xf>
    <xf numFmtId="0" fontId="6" fillId="0" borderId="23" xfId="47" applyFont="1" applyBorder="1" applyAlignment="1" applyProtection="1">
      <alignment horizontal="center" vertical="center" wrapText="1"/>
      <protection locked="0"/>
    </xf>
    <xf numFmtId="0" fontId="6" fillId="0" borderId="24" xfId="47" applyFont="1" applyFill="1" applyBorder="1" applyAlignment="1" applyProtection="1">
      <alignment vertical="center" wrapText="1"/>
      <protection locked="0"/>
    </xf>
    <xf numFmtId="0" fontId="73" fillId="0" borderId="0" xfId="47" applyFont="1" applyAlignment="1" applyProtection="1">
      <alignment horizontal="left" vertical="center"/>
      <protection locked="0"/>
    </xf>
    <xf numFmtId="0" fontId="6" fillId="0" borderId="22"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6" xfId="47" applyFont="1" applyBorder="1" applyAlignment="1" applyProtection="1">
      <alignment horizontal="center" vertical="center" wrapText="1"/>
      <protection locked="0"/>
    </xf>
    <xf numFmtId="0" fontId="8" fillId="0" borderId="27" xfId="47" applyFont="1" applyBorder="1" applyAlignment="1" applyProtection="1">
      <alignment horizontal="center" vertical="center" wrapText="1"/>
      <protection locked="0"/>
    </xf>
    <xf numFmtId="0" fontId="6" fillId="0" borderId="23" xfId="47" applyFont="1" applyFill="1" applyBorder="1" applyAlignment="1" applyProtection="1">
      <alignment vertical="center"/>
      <protection locked="0"/>
    </xf>
    <xf numFmtId="0" fontId="6" fillId="0" borderId="28" xfId="47" applyFont="1" applyFill="1" applyBorder="1" applyAlignment="1" applyProtection="1">
      <alignment vertical="center" wrapText="1"/>
      <protection locked="0"/>
    </xf>
    <xf numFmtId="0" fontId="6" fillId="0" borderId="29" xfId="47" applyFont="1" applyFill="1" applyBorder="1" applyAlignment="1" applyProtection="1">
      <alignment vertical="center" wrapText="1"/>
      <protection locked="0"/>
    </xf>
    <xf numFmtId="0" fontId="6" fillId="0" borderId="30" xfId="47" applyFont="1" applyFill="1" applyBorder="1" applyAlignment="1" applyProtection="1">
      <alignment vertical="center" wrapText="1"/>
      <protection locked="0"/>
    </xf>
    <xf numFmtId="0" fontId="6" fillId="0" borderId="31" xfId="47" applyFont="1" applyFill="1" applyBorder="1" applyAlignment="1" applyProtection="1">
      <alignment horizontal="center" vertical="center" wrapText="1"/>
      <protection locked="0"/>
    </xf>
    <xf numFmtId="0" fontId="6" fillId="0" borderId="31"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32"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34"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7" applyFont="1" applyAlignment="1">
      <alignment horizontal="center" vertical="center"/>
      <protection/>
    </xf>
    <xf numFmtId="0" fontId="75" fillId="0" borderId="0" xfId="0" applyFont="1" applyFill="1" applyAlignment="1">
      <alignment vertical="center"/>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6"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22" xfId="47" applyFont="1" applyFill="1" applyBorder="1" applyAlignment="1" applyProtection="1">
      <alignment horizontal="left" vertical="center"/>
      <protection locked="0"/>
    </xf>
    <xf numFmtId="0" fontId="6" fillId="0" borderId="25" xfId="47" applyFont="1" applyBorder="1" applyAlignment="1" applyProtection="1">
      <alignment horizontal="center" vertical="center"/>
      <protection locked="0"/>
    </xf>
    <xf numFmtId="0" fontId="6" fillId="0" borderId="0" xfId="48" applyFont="1" applyBorder="1" applyAlignment="1">
      <alignment vertical="center"/>
      <protection/>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72" fillId="0" borderId="0" xfId="47" applyFont="1" applyAlignment="1" applyProtection="1">
      <alignment vertical="center"/>
      <protection locked="0"/>
    </xf>
    <xf numFmtId="3" fontId="6" fillId="0" borderId="28" xfId="47" applyNumberFormat="1" applyFont="1" applyBorder="1" applyAlignment="1" applyProtection="1">
      <alignment horizontal="center" vertical="center"/>
      <protection locked="0"/>
    </xf>
    <xf numFmtId="3" fontId="6" fillId="0" borderId="35" xfId="47" applyNumberFormat="1" applyFont="1" applyBorder="1" applyAlignment="1" applyProtection="1">
      <alignment horizontal="center" vertical="center"/>
      <protection locked="0"/>
    </xf>
    <xf numFmtId="0" fontId="6" fillId="0" borderId="36"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8" xfId="47" applyFont="1" applyFill="1" applyBorder="1" applyAlignment="1">
      <alignment horizontal="center" vertical="center"/>
      <protection/>
    </xf>
    <xf numFmtId="0" fontId="6" fillId="0" borderId="39" xfId="47" applyFont="1" applyFill="1" applyBorder="1" applyAlignment="1">
      <alignment horizontal="center" vertical="center"/>
      <protection/>
    </xf>
    <xf numFmtId="0" fontId="6" fillId="33" borderId="40" xfId="47" applyFont="1" applyFill="1" applyBorder="1" applyAlignment="1">
      <alignment vertical="center"/>
      <protection/>
    </xf>
    <xf numFmtId="0" fontId="6" fillId="0" borderId="41" xfId="47" applyFont="1" applyBorder="1" applyAlignment="1">
      <alignment vertical="center"/>
      <protection/>
    </xf>
    <xf numFmtId="0" fontId="6" fillId="34" borderId="41" xfId="47" applyFont="1" applyFill="1" applyBorder="1" applyAlignment="1">
      <alignment vertical="center"/>
      <protection/>
    </xf>
    <xf numFmtId="0" fontId="6" fillId="0" borderId="42" xfId="47" applyFont="1" applyBorder="1" applyAlignment="1">
      <alignment vertical="center"/>
      <protection/>
    </xf>
    <xf numFmtId="0" fontId="6" fillId="34" borderId="42" xfId="47" applyFont="1" applyFill="1" applyBorder="1" applyAlignment="1">
      <alignment vertical="center"/>
      <protection/>
    </xf>
    <xf numFmtId="0" fontId="6" fillId="0" borderId="43" xfId="47" applyFont="1" applyBorder="1" applyAlignment="1">
      <alignment vertical="center"/>
      <protection/>
    </xf>
    <xf numFmtId="0" fontId="6" fillId="34" borderId="43" xfId="47" applyFont="1" applyFill="1" applyBorder="1" applyAlignment="1">
      <alignment vertical="center"/>
      <protection/>
    </xf>
    <xf numFmtId="4" fontId="9" fillId="0" borderId="0" xfId="47" applyNumberFormat="1" applyFont="1" applyAlignment="1">
      <alignment vertical="center"/>
      <protection/>
    </xf>
    <xf numFmtId="3" fontId="6" fillId="0" borderId="44"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44"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6" fillId="0" borderId="28"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28" xfId="47" applyNumberFormat="1" applyFont="1" applyBorder="1" applyAlignment="1" applyProtection="1">
      <alignment horizontal="right" vertical="center" wrapText="1" indent="1"/>
      <protection locked="0"/>
    </xf>
    <xf numFmtId="3" fontId="6" fillId="0" borderId="24" xfId="47" applyNumberFormat="1" applyFont="1" applyBorder="1" applyAlignment="1" applyProtection="1">
      <alignment horizontal="right" vertical="center" wrapText="1" indent="1"/>
      <protection locked="0"/>
    </xf>
    <xf numFmtId="3" fontId="6" fillId="0" borderId="22" xfId="47" applyNumberFormat="1" applyFont="1" applyBorder="1" applyAlignment="1" applyProtection="1">
      <alignment horizontal="right" vertical="center" wrapText="1" indent="1"/>
      <protection locked="0"/>
    </xf>
    <xf numFmtId="3" fontId="6" fillId="0" borderId="35"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wrapText="1" indent="1"/>
      <protection locked="0"/>
    </xf>
    <xf numFmtId="3" fontId="6" fillId="0" borderId="35" xfId="47" applyNumberFormat="1" applyFont="1" applyBorder="1" applyAlignment="1" applyProtection="1">
      <alignment horizontal="right" vertical="center" wrapText="1" indent="1"/>
      <protection locked="0"/>
    </xf>
    <xf numFmtId="3" fontId="6" fillId="0" borderId="50" xfId="47" applyNumberFormat="1" applyFont="1" applyBorder="1" applyAlignment="1" applyProtection="1">
      <alignment horizontal="right" vertical="center" wrapText="1" indent="1"/>
      <protection locked="0"/>
    </xf>
    <xf numFmtId="3" fontId="6" fillId="0" borderId="26"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1"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18"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1"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6" fillId="0" borderId="0" xfId="47" applyNumberFormat="1" applyFont="1" applyFill="1" applyBorder="1" applyAlignment="1" applyProtection="1">
      <alignment vertical="center" wrapText="1"/>
      <protection locked="0"/>
    </xf>
    <xf numFmtId="0" fontId="46" fillId="0" borderId="0" xfId="47" applyFont="1" applyFill="1" applyBorder="1" applyAlignment="1" applyProtection="1">
      <alignment vertical="center" wrapText="1"/>
      <protection locked="0"/>
    </xf>
    <xf numFmtId="0" fontId="46" fillId="0" borderId="0" xfId="47" applyFont="1" applyFill="1" applyBorder="1" applyAlignment="1">
      <alignment vertical="center" wrapText="1"/>
      <protection/>
    </xf>
    <xf numFmtId="0" fontId="46" fillId="0" borderId="0" xfId="47" applyFont="1" applyFill="1" applyBorder="1" applyAlignment="1">
      <alignment horizontal="center" vertical="center" wrapText="1"/>
      <protection/>
    </xf>
    <xf numFmtId="4" fontId="46" fillId="0" borderId="0" xfId="47" applyNumberFormat="1" applyFont="1" applyFill="1" applyBorder="1" applyAlignment="1" applyProtection="1">
      <alignment horizontal="center" vertical="center" wrapText="1"/>
      <protection locked="0"/>
    </xf>
    <xf numFmtId="0" fontId="6" fillId="0" borderId="0" xfId="47" applyFont="1" applyFill="1" applyBorder="1" applyAlignment="1">
      <alignment vertical="center" wrapText="1"/>
      <protection/>
    </xf>
    <xf numFmtId="4" fontId="46" fillId="0" borderId="0" xfId="47" applyNumberFormat="1" applyFont="1" applyFill="1" applyBorder="1" applyAlignment="1">
      <alignment horizontal="center" vertical="center" wrapText="1"/>
      <protection/>
    </xf>
    <xf numFmtId="0" fontId="46" fillId="0" borderId="0" xfId="47" applyFont="1" applyFill="1" applyBorder="1" applyAlignment="1">
      <alignment horizontal="justify" vertical="center" wrapText="1"/>
      <protection/>
    </xf>
    <xf numFmtId="4" fontId="46"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16" xfId="47" applyFont="1" applyFill="1" applyBorder="1" applyAlignment="1" applyProtection="1">
      <alignment vertical="center" wrapText="1"/>
      <protection locked="0"/>
    </xf>
    <xf numFmtId="0" fontId="6" fillId="0" borderId="51" xfId="47" applyFont="1" applyBorder="1" applyAlignment="1" applyProtection="1">
      <alignment vertical="center" wrapText="1"/>
      <protection locked="0"/>
    </xf>
    <xf numFmtId="0" fontId="6" fillId="0" borderId="52" xfId="47" applyFont="1" applyBorder="1" applyAlignment="1" applyProtection="1">
      <alignment horizontal="center" vertical="center"/>
      <protection locked="0"/>
    </xf>
    <xf numFmtId="0" fontId="6" fillId="0" borderId="32" xfId="47" applyFont="1" applyBorder="1" applyAlignment="1" applyProtection="1">
      <alignment horizontal="center" vertical="center"/>
      <protection locked="0"/>
    </xf>
    <xf numFmtId="0" fontId="6" fillId="35" borderId="53" xfId="47" applyFont="1" applyFill="1" applyBorder="1" applyAlignment="1" applyProtection="1">
      <alignment horizontal="center" vertical="center"/>
      <protection locked="0"/>
    </xf>
    <xf numFmtId="0" fontId="6" fillId="36" borderId="17" xfId="47" applyFont="1" applyFill="1" applyBorder="1" applyAlignment="1" applyProtection="1">
      <alignment horizontal="center" vertical="center"/>
      <protection locked="0"/>
    </xf>
    <xf numFmtId="0" fontId="6" fillId="36" borderId="54" xfId="47" applyFont="1" applyFill="1" applyBorder="1" applyAlignment="1" applyProtection="1">
      <alignment horizontal="center" vertical="center"/>
      <protection locked="0"/>
    </xf>
    <xf numFmtId="0" fontId="6" fillId="36" borderId="55"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6" xfId="47" applyFont="1" applyBorder="1" applyAlignment="1" applyProtection="1">
      <alignment horizontal="center" vertical="center" wrapText="1"/>
      <protection locked="0"/>
    </xf>
    <xf numFmtId="0" fontId="10" fillId="0" borderId="56" xfId="47" applyFont="1" applyBorder="1" applyAlignment="1" applyProtection="1">
      <alignment horizontal="center" vertical="center"/>
      <protection locked="0"/>
    </xf>
    <xf numFmtId="0" fontId="10" fillId="0" borderId="57"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6" xfId="47" applyNumberFormat="1" applyFont="1" applyBorder="1" applyAlignment="1" applyProtection="1">
      <alignment horizontal="center" vertical="center" wrapText="1"/>
      <protection locked="0"/>
    </xf>
    <xf numFmtId="0" fontId="6" fillId="37" borderId="58" xfId="47" applyFont="1" applyFill="1" applyBorder="1" applyAlignment="1">
      <alignment horizontal="center" vertical="center"/>
      <protection/>
    </xf>
    <xf numFmtId="0" fontId="6" fillId="37" borderId="38" xfId="47" applyFont="1" applyFill="1" applyBorder="1" applyAlignment="1">
      <alignment horizontal="center" vertical="center"/>
      <protection/>
    </xf>
    <xf numFmtId="0" fontId="73" fillId="0" borderId="40"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1" fillId="0" borderId="0" xfId="47" applyFont="1" applyAlignment="1" applyProtection="1">
      <alignment horizontal="left" vertical="center"/>
      <protection locked="0"/>
    </xf>
    <xf numFmtId="0" fontId="6" fillId="38" borderId="59" xfId="47" applyFont="1" applyFill="1" applyBorder="1" applyAlignment="1">
      <alignment horizontal="center" vertical="center"/>
      <protection/>
    </xf>
    <xf numFmtId="0" fontId="6" fillId="38" borderId="60" xfId="47" applyFont="1" applyFill="1" applyBorder="1" applyAlignment="1">
      <alignment horizontal="center" vertical="center"/>
      <protection/>
    </xf>
    <xf numFmtId="0" fontId="6" fillId="0" borderId="24" xfId="47" applyFont="1" applyBorder="1" applyAlignment="1" applyProtection="1">
      <alignment horizontal="center" vertical="center" wrapText="1"/>
      <protection locked="0"/>
    </xf>
    <xf numFmtId="0" fontId="6" fillId="38" borderId="28" xfId="47" applyFont="1" applyFill="1" applyBorder="1" applyAlignment="1" applyProtection="1">
      <alignment horizontal="center" vertical="center"/>
      <protection locked="0"/>
    </xf>
    <xf numFmtId="0" fontId="6" fillId="38" borderId="15" xfId="47" applyFont="1" applyFill="1" applyBorder="1" applyAlignment="1" applyProtection="1">
      <alignment horizontal="center" vertical="center"/>
      <protection locked="0"/>
    </xf>
    <xf numFmtId="0" fontId="6" fillId="38" borderId="44" xfId="47" applyFont="1" applyFill="1" applyBorder="1" applyAlignment="1" applyProtection="1">
      <alignment horizontal="center" vertical="center"/>
      <protection locked="0"/>
    </xf>
    <xf numFmtId="3" fontId="6" fillId="0" borderId="61" xfId="47" applyNumberFormat="1" applyFont="1" applyBorder="1" applyAlignment="1" applyProtection="1">
      <alignment horizontal="right" vertical="center" wrapText="1" indent="1"/>
      <protection locked="0"/>
    </xf>
    <xf numFmtId="3" fontId="6" fillId="0" borderId="16"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hidden="1"/>
    </xf>
    <xf numFmtId="3" fontId="6" fillId="0" borderId="29" xfId="47" applyNumberFormat="1" applyFont="1" applyBorder="1" applyAlignment="1" applyProtection="1">
      <alignment horizontal="right" vertical="center" wrapText="1" indent="1"/>
      <protection locked="0"/>
    </xf>
    <xf numFmtId="3" fontId="6" fillId="0" borderId="62" xfId="47" applyNumberFormat="1" applyFont="1" applyBorder="1" applyAlignment="1" applyProtection="1">
      <alignment horizontal="right" vertical="center" wrapText="1" indent="1"/>
      <protection locked="0"/>
    </xf>
    <xf numFmtId="3" fontId="6" fillId="0" borderId="21" xfId="47" applyNumberFormat="1" applyFont="1" applyBorder="1" applyAlignment="1" applyProtection="1">
      <alignment horizontal="right" vertical="center" wrapText="1" indent="1"/>
      <protection hidden="1"/>
    </xf>
    <xf numFmtId="3" fontId="6" fillId="0" borderId="18" xfId="47" applyNumberFormat="1" applyFont="1" applyBorder="1" applyAlignment="1" applyProtection="1">
      <alignment horizontal="right" vertical="center" wrapText="1" indent="1"/>
      <protection hidden="1"/>
    </xf>
    <xf numFmtId="0" fontId="6" fillId="0" borderId="63" xfId="47" applyFont="1" applyBorder="1" applyAlignment="1" applyProtection="1">
      <alignment horizontal="center" vertical="center" wrapText="1"/>
      <protection locked="0"/>
    </xf>
    <xf numFmtId="0" fontId="6" fillId="0" borderId="36"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wrapText="1"/>
      <protection locked="0"/>
    </xf>
    <xf numFmtId="0" fontId="6" fillId="0" borderId="64" xfId="47" applyFont="1" applyFill="1" applyBorder="1" applyAlignment="1">
      <alignment horizontal="center" vertical="center" wrapText="1"/>
      <protection/>
    </xf>
    <xf numFmtId="0" fontId="8" fillId="33" borderId="22" xfId="49" applyFont="1" applyFill="1" applyBorder="1" applyAlignment="1">
      <alignment horizontal="left" vertical="center"/>
      <protection/>
    </xf>
    <xf numFmtId="0" fontId="8" fillId="34" borderId="65" xfId="49" applyFont="1" applyFill="1" applyBorder="1" applyAlignment="1">
      <alignment horizontal="left" vertical="center"/>
      <protection/>
    </xf>
    <xf numFmtId="0" fontId="8" fillId="34" borderId="66" xfId="49" applyFont="1" applyFill="1" applyBorder="1" applyAlignment="1">
      <alignment horizontal="left" vertical="center"/>
      <protection/>
    </xf>
    <xf numFmtId="0" fontId="6" fillId="33" borderId="29" xfId="47" applyFont="1" applyFill="1" applyBorder="1" applyAlignment="1">
      <alignment vertical="center"/>
      <protection/>
    </xf>
    <xf numFmtId="0" fontId="6" fillId="34" borderId="67" xfId="47" applyFont="1" applyFill="1" applyBorder="1" applyAlignment="1">
      <alignment vertical="center"/>
      <protection/>
    </xf>
    <xf numFmtId="0" fontId="6" fillId="34" borderId="68" xfId="47" applyFont="1" applyFill="1" applyBorder="1" applyAlignment="1">
      <alignment vertical="center"/>
      <protection/>
    </xf>
    <xf numFmtId="0" fontId="6" fillId="34" borderId="69" xfId="47" applyFont="1" applyFill="1" applyBorder="1" applyAlignment="1">
      <alignment vertical="center"/>
      <protection/>
    </xf>
    <xf numFmtId="0" fontId="6" fillId="34" borderId="70" xfId="49" applyFont="1" applyFill="1" applyBorder="1" applyAlignment="1">
      <alignment horizontal="left" vertical="center"/>
      <protection/>
    </xf>
    <xf numFmtId="0" fontId="6" fillId="0" borderId="45" xfId="47" applyFont="1" applyBorder="1" applyAlignment="1" applyProtection="1">
      <alignment vertical="center"/>
      <protection locked="0"/>
    </xf>
    <xf numFmtId="0" fontId="6" fillId="0" borderId="48" xfId="47" applyFont="1" applyBorder="1" applyAlignment="1" applyProtection="1">
      <alignment vertical="center"/>
      <protection locked="0"/>
    </xf>
    <xf numFmtId="0" fontId="6" fillId="0" borderId="49" xfId="47" applyFont="1" applyBorder="1" applyAlignment="1" applyProtection="1">
      <alignment vertical="center"/>
      <protection locked="0"/>
    </xf>
    <xf numFmtId="0" fontId="8" fillId="0" borderId="18" xfId="47" applyFont="1" applyFill="1" applyBorder="1" applyAlignment="1" applyProtection="1">
      <alignment vertical="center"/>
      <protection locked="0"/>
    </xf>
    <xf numFmtId="0" fontId="6" fillId="0" borderId="28" xfId="47" applyFont="1" applyBorder="1" applyAlignment="1">
      <alignment horizontal="center" vertical="center"/>
      <protection/>
    </xf>
    <xf numFmtId="0" fontId="6" fillId="0" borderId="44" xfId="47" applyFont="1" applyBorder="1" applyAlignment="1">
      <alignment horizontal="center" vertical="center"/>
      <protection/>
    </xf>
    <xf numFmtId="0" fontId="6" fillId="0" borderId="63" xfId="47" applyFont="1" applyBorder="1" applyAlignment="1">
      <alignment horizontal="center" vertical="center"/>
      <protection/>
    </xf>
    <xf numFmtId="0" fontId="6" fillId="0" borderId="71" xfId="47" applyFont="1" applyBorder="1" applyAlignment="1" applyProtection="1">
      <alignment horizontal="center" vertical="center" wrapText="1"/>
      <protection locked="0"/>
    </xf>
    <xf numFmtId="0" fontId="6" fillId="0" borderId="63" xfId="47" applyFont="1" applyBorder="1" applyAlignment="1" applyProtection="1">
      <alignment horizontal="center" vertical="center" wrapText="1"/>
      <protection locked="0"/>
    </xf>
    <xf numFmtId="0" fontId="6" fillId="0" borderId="36" xfId="47" applyFont="1" applyBorder="1" applyAlignment="1" applyProtection="1">
      <alignment horizontal="center" vertical="center" wrapText="1"/>
      <protection locked="0"/>
    </xf>
    <xf numFmtId="0" fontId="6" fillId="0" borderId="72"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wrapText="1"/>
      <protection locked="0"/>
    </xf>
    <xf numFmtId="0" fontId="6" fillId="0" borderId="24" xfId="47" applyFont="1" applyBorder="1" applyAlignment="1" applyProtection="1">
      <alignment horizontal="center" vertical="center" wrapText="1"/>
      <protection locked="0"/>
    </xf>
    <xf numFmtId="0" fontId="6" fillId="0" borderId="22"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15" xfId="47" applyFont="1" applyBorder="1" applyAlignment="1">
      <alignment horizontal="center" vertical="center"/>
      <protection/>
    </xf>
    <xf numFmtId="0" fontId="6" fillId="0" borderId="71" xfId="47" applyFont="1" applyBorder="1" applyAlignment="1" applyProtection="1">
      <alignment horizontal="center" vertical="center" wrapText="1"/>
      <protection locked="0"/>
    </xf>
    <xf numFmtId="0" fontId="6" fillId="0" borderId="72"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34"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4"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1"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3" xfId="47" applyFont="1" applyFill="1" applyBorder="1" applyAlignment="1">
      <alignment vertical="center"/>
      <protection/>
    </xf>
    <xf numFmtId="0" fontId="6" fillId="7" borderId="73" xfId="47" applyFont="1" applyFill="1" applyBorder="1" applyAlignment="1">
      <alignment vertical="center"/>
      <protection/>
    </xf>
    <xf numFmtId="0" fontId="6" fillId="7" borderId="74" xfId="47" applyFont="1" applyFill="1" applyBorder="1" applyAlignment="1">
      <alignment vertical="center"/>
      <protection/>
    </xf>
    <xf numFmtId="0" fontId="6" fillId="7" borderId="74" xfId="49" applyFont="1" applyFill="1" applyBorder="1" applyAlignment="1">
      <alignment horizontal="right" vertical="center"/>
      <protection/>
    </xf>
    <xf numFmtId="0" fontId="6" fillId="7" borderId="74" xfId="49" applyFont="1" applyFill="1" applyBorder="1" applyAlignment="1">
      <alignment horizontal="left" vertical="center"/>
      <protection/>
    </xf>
    <xf numFmtId="0" fontId="6" fillId="7" borderId="75" xfId="47" applyFont="1" applyFill="1" applyBorder="1" applyAlignment="1">
      <alignment vertical="center"/>
      <protection/>
    </xf>
    <xf numFmtId="0" fontId="6" fillId="36" borderId="73" xfId="47" applyFont="1" applyFill="1" applyBorder="1" applyAlignment="1">
      <alignment vertical="center"/>
      <protection/>
    </xf>
    <xf numFmtId="0" fontId="6" fillId="36" borderId="74" xfId="47" applyFont="1" applyFill="1" applyBorder="1" applyAlignment="1">
      <alignment vertical="center"/>
      <protection/>
    </xf>
    <xf numFmtId="0" fontId="6" fillId="36" borderId="75" xfId="47" applyFont="1" applyFill="1" applyBorder="1" applyAlignment="1">
      <alignment vertical="center"/>
      <protection/>
    </xf>
    <xf numFmtId="0" fontId="6" fillId="0" borderId="0" xfId="47" applyFont="1" applyFill="1" applyAlignment="1">
      <alignment vertical="center"/>
      <protection/>
    </xf>
    <xf numFmtId="0" fontId="6" fillId="34" borderId="73" xfId="47" applyFont="1" applyFill="1" applyBorder="1" applyAlignment="1">
      <alignment vertical="center"/>
      <protection/>
    </xf>
    <xf numFmtId="0" fontId="6" fillId="34" borderId="74" xfId="47" applyFont="1" applyFill="1" applyBorder="1" applyAlignment="1">
      <alignment vertical="center"/>
      <protection/>
    </xf>
    <xf numFmtId="0" fontId="6" fillId="0" borderId="74" xfId="47" applyFont="1" applyFill="1" applyBorder="1" applyAlignment="1">
      <alignment vertical="center"/>
      <protection/>
    </xf>
    <xf numFmtId="0" fontId="6" fillId="0" borderId="75" xfId="47" applyFont="1" applyFill="1" applyBorder="1" applyAlignment="1">
      <alignment vertical="center"/>
      <protection/>
    </xf>
    <xf numFmtId="0" fontId="6" fillId="0" borderId="76"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4"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4" xfId="49" applyFont="1" applyFill="1" applyBorder="1" applyAlignment="1">
      <alignment horizontal="right" vertical="center"/>
      <protection/>
    </xf>
    <xf numFmtId="0" fontId="6" fillId="36" borderId="74" xfId="49" applyFont="1" applyFill="1" applyBorder="1" applyAlignment="1">
      <alignment horizontal="left" vertical="center"/>
      <protection/>
    </xf>
    <xf numFmtId="0" fontId="6" fillId="37" borderId="73" xfId="47" applyFont="1" applyFill="1" applyBorder="1" applyAlignment="1">
      <alignment vertical="center"/>
      <protection/>
    </xf>
    <xf numFmtId="0" fontId="6" fillId="37" borderId="74" xfId="49" applyFont="1" applyFill="1" applyBorder="1" applyAlignment="1">
      <alignment horizontal="left" vertical="center"/>
      <protection/>
    </xf>
    <xf numFmtId="0" fontId="6" fillId="37" borderId="75"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4" xfId="47" applyFont="1" applyFill="1" applyBorder="1" applyAlignment="1">
      <alignment horizontal="right" vertical="center"/>
      <protection/>
    </xf>
    <xf numFmtId="0" fontId="6" fillId="34" borderId="75"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7" xfId="47" applyFont="1" applyFill="1" applyBorder="1" applyAlignment="1">
      <alignment vertical="center"/>
      <protection/>
    </xf>
    <xf numFmtId="0" fontId="6" fillId="34" borderId="78" xfId="47" applyFont="1" applyFill="1" applyBorder="1" applyAlignment="1">
      <alignment vertical="center"/>
      <protection/>
    </xf>
    <xf numFmtId="0" fontId="6" fillId="37" borderId="78" xfId="47" applyFont="1" applyFill="1" applyBorder="1" applyAlignment="1">
      <alignment vertical="center"/>
      <protection/>
    </xf>
    <xf numFmtId="0" fontId="6" fillId="34" borderId="79" xfId="47" applyFont="1" applyFill="1" applyBorder="1" applyAlignment="1">
      <alignment vertical="center"/>
      <protection/>
    </xf>
    <xf numFmtId="0" fontId="6" fillId="0" borderId="80"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29" xfId="0" applyFont="1" applyBorder="1" applyAlignment="1">
      <alignment horizontal="center" vertical="center"/>
    </xf>
    <xf numFmtId="0" fontId="12" fillId="0" borderId="15"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61" xfId="50" applyFont="1" applyBorder="1" applyAlignment="1">
      <alignment horizontal="center" vertical="center"/>
      <protection/>
    </xf>
    <xf numFmtId="0" fontId="6" fillId="0" borderId="28"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23" fillId="0" borderId="0" xfId="0" applyFont="1" applyAlignment="1">
      <alignment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81" xfId="0" applyFont="1" applyFill="1" applyBorder="1" applyAlignment="1">
      <alignment horizontal="center" vertical="center" wrapText="1" shrinkToFit="1"/>
    </xf>
    <xf numFmtId="0" fontId="12" fillId="0" borderId="40" xfId="0" applyFont="1" applyFill="1" applyBorder="1" applyAlignment="1">
      <alignment horizontal="center" vertical="center"/>
    </xf>
    <xf numFmtId="0" fontId="12" fillId="0" borderId="48" xfId="0" applyFont="1" applyFill="1" applyBorder="1" applyAlignment="1">
      <alignment vertical="center"/>
    </xf>
    <xf numFmtId="0" fontId="12" fillId="0" borderId="82" xfId="0" applyFont="1" applyFill="1" applyBorder="1" applyAlignment="1">
      <alignment vertical="center"/>
    </xf>
    <xf numFmtId="0" fontId="12" fillId="0" borderId="83" xfId="0" applyFont="1" applyFill="1" applyBorder="1" applyAlignment="1">
      <alignment horizontal="center" vertical="center"/>
    </xf>
    <xf numFmtId="0" fontId="12" fillId="0" borderId="49" xfId="0" applyFont="1" applyFill="1" applyBorder="1" applyAlignment="1">
      <alignment vertical="center"/>
    </xf>
    <xf numFmtId="0" fontId="24" fillId="0" borderId="48" xfId="0" applyFont="1" applyFill="1" applyBorder="1" applyAlignment="1">
      <alignment horizontal="right" vertical="center"/>
    </xf>
    <xf numFmtId="0" fontId="12" fillId="0" borderId="84" xfId="0" applyFont="1" applyFill="1" applyBorder="1" applyAlignment="1">
      <alignment horizontal="center" vertical="center"/>
    </xf>
    <xf numFmtId="0" fontId="21" fillId="38" borderId="85" xfId="0" applyFont="1" applyFill="1" applyBorder="1" applyAlignment="1">
      <alignment horizontal="left" vertical="center"/>
    </xf>
    <xf numFmtId="0" fontId="1" fillId="38" borderId="71" xfId="0" applyFont="1" applyFill="1" applyBorder="1" applyAlignment="1">
      <alignment vertical="center"/>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73" fillId="33" borderId="28" xfId="0" applyFont="1" applyFill="1" applyBorder="1" applyAlignment="1">
      <alignment horizontal="center" vertical="center"/>
    </xf>
    <xf numFmtId="0" fontId="75" fillId="38"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28" xfId="0" applyFont="1" applyFill="1" applyBorder="1" applyAlignment="1">
      <alignment horizontal="center" vertical="center"/>
    </xf>
    <xf numFmtId="0" fontId="75" fillId="38" borderId="82" xfId="0" applyFont="1" applyFill="1" applyBorder="1" applyAlignment="1">
      <alignment horizontal="center" vertical="center"/>
    </xf>
    <xf numFmtId="0" fontId="73" fillId="0" borderId="28" xfId="0" applyFont="1" applyBorder="1" applyAlignment="1">
      <alignment horizontal="center" vertical="center"/>
    </xf>
    <xf numFmtId="0" fontId="73" fillId="0" borderId="15" xfId="0" applyFont="1" applyBorder="1" applyAlignment="1">
      <alignment horizontal="center" vertical="center"/>
    </xf>
    <xf numFmtId="0" fontId="73" fillId="38" borderId="12" xfId="0" applyFont="1" applyFill="1" applyBorder="1" applyAlignment="1">
      <alignment horizontal="center" vertical="center"/>
    </xf>
    <xf numFmtId="0" fontId="13" fillId="0" borderId="40" xfId="0" applyFont="1" applyFill="1" applyBorder="1" applyAlignment="1">
      <alignment horizontal="left" vertical="center"/>
    </xf>
    <xf numFmtId="0" fontId="77" fillId="0" borderId="0" xfId="0" applyFont="1" applyAlignment="1">
      <alignment vertical="center"/>
    </xf>
    <xf numFmtId="0" fontId="6" fillId="36" borderId="76" xfId="47" applyFont="1" applyFill="1" applyBorder="1" applyAlignment="1">
      <alignment horizontal="center" vertical="center"/>
      <protection/>
    </xf>
    <xf numFmtId="0" fontId="6" fillId="13" borderId="86" xfId="47" applyFont="1" applyFill="1" applyBorder="1" applyAlignment="1">
      <alignment horizontal="center" vertical="center"/>
      <protection/>
    </xf>
    <xf numFmtId="0" fontId="6" fillId="13" borderId="87" xfId="47" applyFont="1" applyFill="1" applyBorder="1" applyAlignment="1">
      <alignment horizontal="center" vertical="center"/>
      <protection/>
    </xf>
    <xf numFmtId="0" fontId="6" fillId="37" borderId="76" xfId="47" applyFont="1" applyFill="1" applyBorder="1" applyAlignment="1">
      <alignment horizontal="center" vertical="center"/>
      <protection/>
    </xf>
    <xf numFmtId="0" fontId="6" fillId="35" borderId="76" xfId="47" applyFont="1" applyFill="1" applyBorder="1" applyAlignment="1">
      <alignment horizontal="center" vertical="center"/>
      <protection/>
    </xf>
    <xf numFmtId="0" fontId="6" fillId="7" borderId="76" xfId="47" applyFont="1" applyFill="1" applyBorder="1" applyAlignment="1">
      <alignment horizontal="center" vertical="center"/>
      <protection/>
    </xf>
    <xf numFmtId="0" fontId="6" fillId="39" borderId="15"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73" fillId="0" borderId="0" xfId="47"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28" xfId="0" applyFont="1" applyBorder="1" applyAlignment="1">
      <alignment horizontal="center" vertical="center"/>
    </xf>
    <xf numFmtId="0" fontId="73" fillId="0" borderId="0" xfId="0" applyFont="1" applyFill="1" applyBorder="1" applyAlignment="1">
      <alignment vertical="center"/>
    </xf>
    <xf numFmtId="0" fontId="73" fillId="35" borderId="12" xfId="0" applyFont="1" applyFill="1" applyBorder="1" applyAlignment="1">
      <alignment horizontal="center" vertical="center"/>
    </xf>
    <xf numFmtId="0" fontId="75" fillId="38" borderId="88" xfId="0" applyFont="1" applyFill="1" applyBorder="1" applyAlignment="1">
      <alignment vertical="center"/>
    </xf>
    <xf numFmtId="0" fontId="12" fillId="0" borderId="34" xfId="0" applyFont="1" applyFill="1" applyBorder="1" applyAlignment="1">
      <alignment horizontal="center" vertical="center" wrapText="1" shrinkToFit="1"/>
    </xf>
    <xf numFmtId="0" fontId="12" fillId="0" borderId="89" xfId="0" applyFont="1" applyBorder="1" applyAlignment="1">
      <alignment horizontal="center" vertical="center"/>
    </xf>
    <xf numFmtId="0" fontId="12" fillId="0" borderId="90" xfId="0" applyFont="1" applyBorder="1" applyAlignment="1">
      <alignment horizontal="center" vertical="center" wrapText="1" shrinkToFit="1"/>
    </xf>
    <xf numFmtId="0" fontId="75" fillId="36" borderId="30" xfId="0" applyFont="1" applyFill="1" applyBorder="1" applyAlignment="1">
      <alignment horizontal="left" vertical="center"/>
    </xf>
    <xf numFmtId="0" fontId="73" fillId="0" borderId="30" xfId="0" applyFont="1" applyBorder="1" applyAlignment="1">
      <alignment horizontal="left" vertical="center"/>
    </xf>
    <xf numFmtId="0" fontId="78" fillId="0" borderId="30" xfId="0" applyFont="1" applyBorder="1" applyAlignment="1">
      <alignment horizontal="right" vertical="center"/>
    </xf>
    <xf numFmtId="0" fontId="75" fillId="38" borderId="30" xfId="0" applyFont="1" applyFill="1" applyBorder="1" applyAlignment="1">
      <alignment horizontal="left" vertical="center"/>
    </xf>
    <xf numFmtId="0" fontId="75" fillId="35" borderId="14" xfId="0" applyFont="1" applyFill="1" applyBorder="1" applyAlignment="1">
      <alignment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wrapText="1" shrinkToFit="1"/>
    </xf>
    <xf numFmtId="0" fontId="75" fillId="33" borderId="91" xfId="0" applyFont="1" applyFill="1" applyBorder="1" applyAlignment="1">
      <alignment horizontal="center" vertical="center"/>
    </xf>
    <xf numFmtId="0" fontId="78" fillId="0" borderId="92" xfId="0" applyFont="1" applyBorder="1" applyAlignment="1">
      <alignment horizontal="right" vertical="center"/>
    </xf>
    <xf numFmtId="0" fontId="75" fillId="38" borderId="93" xfId="0" applyFont="1" applyFill="1" applyBorder="1" applyAlignment="1">
      <alignment vertical="center"/>
    </xf>
    <xf numFmtId="0" fontId="6" fillId="0" borderId="78" xfId="47" applyFont="1" applyFill="1" applyBorder="1" applyAlignment="1">
      <alignment vertical="center"/>
      <protection/>
    </xf>
    <xf numFmtId="0" fontId="6" fillId="0" borderId="79" xfId="47" applyFont="1" applyFill="1" applyBorder="1" applyAlignment="1">
      <alignment vertical="center"/>
      <protection/>
    </xf>
    <xf numFmtId="0" fontId="6" fillId="37" borderId="80" xfId="47" applyFont="1" applyFill="1" applyBorder="1" applyAlignment="1">
      <alignment horizontal="center" vertical="center"/>
      <protection/>
    </xf>
    <xf numFmtId="0" fontId="66" fillId="0" borderId="0" xfId="0" applyFont="1" applyAlignment="1">
      <alignment vertical="center"/>
    </xf>
    <xf numFmtId="0" fontId="73" fillId="0" borderId="0" xfId="0" applyFont="1" applyFill="1" applyAlignment="1">
      <alignment vertical="center"/>
    </xf>
    <xf numFmtId="0" fontId="75" fillId="33" borderId="30" xfId="0" applyFont="1" applyFill="1" applyBorder="1" applyAlignment="1">
      <alignment horizontal="left" vertical="center"/>
    </xf>
    <xf numFmtId="0" fontId="12" fillId="0" borderId="15" xfId="0" applyFont="1" applyFill="1" applyBorder="1" applyAlignment="1">
      <alignment horizontal="center" vertical="center" wrapText="1" shrinkToFit="1"/>
    </xf>
    <xf numFmtId="0" fontId="12" fillId="0" borderId="94" xfId="0" applyFont="1" applyFill="1" applyBorder="1" applyAlignment="1">
      <alignment horizontal="center" vertical="center" wrapText="1" shrinkToFit="1"/>
    </xf>
    <xf numFmtId="0" fontId="73" fillId="0" borderId="0" xfId="0" applyFont="1" applyFill="1" applyBorder="1" applyAlignment="1">
      <alignment horizontal="center" vertical="center"/>
    </xf>
    <xf numFmtId="0" fontId="75" fillId="0" borderId="0" xfId="0" applyFont="1" applyFill="1" applyBorder="1" applyAlignment="1">
      <alignment vertical="center"/>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75" fillId="38" borderId="95" xfId="0" applyFont="1" applyFill="1" applyBorder="1" applyAlignment="1">
      <alignment horizontal="center" vertical="center"/>
    </xf>
    <xf numFmtId="0" fontId="75" fillId="33" borderId="28" xfId="0" applyFont="1" applyFill="1" applyBorder="1" applyAlignment="1">
      <alignment horizontal="center" vertical="center"/>
    </xf>
    <xf numFmtId="0" fontId="75" fillId="33" borderId="47" xfId="0" applyFont="1" applyFill="1" applyBorder="1" applyAlignment="1">
      <alignment horizontal="left" vertical="center"/>
    </xf>
    <xf numFmtId="0" fontId="75" fillId="36" borderId="28" xfId="0" applyFont="1" applyFill="1" applyBorder="1" applyAlignment="1">
      <alignment horizontal="center" vertical="center"/>
    </xf>
    <xf numFmtId="0" fontId="79" fillId="33" borderId="92" xfId="0" applyFont="1" applyFill="1" applyBorder="1" applyAlignment="1">
      <alignment horizontal="right" vertical="center"/>
    </xf>
    <xf numFmtId="0" fontId="79" fillId="38" borderId="92" xfId="0" applyFont="1" applyFill="1" applyBorder="1" applyAlignment="1">
      <alignment horizontal="right" vertical="center"/>
    </xf>
    <xf numFmtId="0" fontId="75" fillId="38" borderId="61"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6" fillId="0" borderId="40" xfId="0" applyFont="1" applyFill="1" applyBorder="1" applyAlignment="1">
      <alignment horizontal="center" vertical="center"/>
    </xf>
    <xf numFmtId="0" fontId="6" fillId="0" borderId="48" xfId="0" applyFont="1" applyFill="1" applyBorder="1" applyAlignment="1">
      <alignment vertical="center"/>
    </xf>
    <xf numFmtId="0" fontId="15" fillId="0" borderId="15" xfId="47" applyFont="1" applyFill="1" applyBorder="1" applyAlignment="1">
      <alignment horizontal="center" vertical="center"/>
      <protection/>
    </xf>
    <xf numFmtId="0" fontId="15" fillId="0" borderId="31"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24" xfId="47" applyFont="1" applyFill="1" applyBorder="1" applyAlignment="1">
      <alignment horizontal="center" vertical="center"/>
      <protection/>
    </xf>
    <xf numFmtId="0" fontId="6" fillId="0" borderId="30" xfId="47" applyFont="1" applyFill="1" applyBorder="1" applyAlignment="1">
      <alignment horizontal="center" vertical="center"/>
      <protection/>
    </xf>
    <xf numFmtId="0" fontId="6" fillId="0" borderId="28" xfId="47" applyFont="1" applyFill="1" applyBorder="1" applyAlignment="1">
      <alignment horizontal="center" vertical="center"/>
      <protection/>
    </xf>
    <xf numFmtId="0" fontId="6" fillId="40" borderId="73" xfId="47" applyFont="1" applyFill="1" applyBorder="1" applyAlignment="1">
      <alignment vertical="center"/>
      <protection/>
    </xf>
    <xf numFmtId="0" fontId="6" fillId="41" borderId="73" xfId="47" applyFont="1" applyFill="1" applyBorder="1" applyAlignment="1">
      <alignment vertical="center"/>
      <protection/>
    </xf>
    <xf numFmtId="0" fontId="6" fillId="42" borderId="73" xfId="47" applyFont="1" applyFill="1" applyBorder="1" applyAlignment="1">
      <alignment vertical="center"/>
      <protection/>
    </xf>
    <xf numFmtId="0" fontId="6" fillId="43" borderId="73" xfId="47" applyFont="1" applyFill="1" applyBorder="1" applyAlignment="1">
      <alignment vertical="center"/>
      <protection/>
    </xf>
    <xf numFmtId="0" fontId="6" fillId="43" borderId="77" xfId="47" applyFont="1" applyFill="1" applyBorder="1" applyAlignment="1">
      <alignment vertical="center"/>
      <protection/>
    </xf>
    <xf numFmtId="0" fontId="6" fillId="0" borderId="35" xfId="50" applyFont="1" applyBorder="1" applyAlignment="1">
      <alignment horizontal="center" vertical="center"/>
      <protection/>
    </xf>
    <xf numFmtId="0" fontId="10" fillId="0" borderId="82" xfId="47" applyFont="1" applyBorder="1" applyAlignment="1" applyProtection="1">
      <alignment horizontal="center" vertical="center" wrapText="1"/>
      <protection locked="0"/>
    </xf>
    <xf numFmtId="0" fontId="6" fillId="0" borderId="28" xfId="0" applyFont="1" applyBorder="1" applyAlignment="1">
      <alignment horizontal="center" vertical="center"/>
    </xf>
    <xf numFmtId="174" fontId="6" fillId="35" borderId="96" xfId="47" applyNumberFormat="1" applyFont="1" applyFill="1" applyBorder="1" applyAlignment="1">
      <alignment horizontal="right" vertical="center"/>
      <protection/>
    </xf>
    <xf numFmtId="3" fontId="6" fillId="35" borderId="16" xfId="47" applyNumberFormat="1" applyFont="1" applyFill="1" applyBorder="1" applyAlignment="1">
      <alignment horizontal="right" vertical="center"/>
      <protection/>
    </xf>
    <xf numFmtId="3" fontId="6" fillId="35" borderId="58" xfId="47" applyNumberFormat="1" applyFont="1" applyFill="1" applyBorder="1" applyAlignment="1">
      <alignment horizontal="right" vertical="center"/>
      <protection/>
    </xf>
    <xf numFmtId="3" fontId="6" fillId="35" borderId="51"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96" xfId="50" applyNumberFormat="1" applyFont="1" applyBorder="1" applyAlignment="1" applyProtection="1">
      <alignment horizontal="right" vertical="center"/>
      <protection locked="0"/>
    </xf>
    <xf numFmtId="3" fontId="12" fillId="0" borderId="51" xfId="50" applyNumberFormat="1" applyFont="1" applyBorder="1" applyAlignment="1" applyProtection="1">
      <alignment horizontal="right" vertical="center"/>
      <protection locked="0"/>
    </xf>
    <xf numFmtId="3" fontId="6" fillId="0" borderId="60" xfId="50" applyNumberFormat="1" applyFont="1" applyBorder="1" applyAlignment="1" applyProtection="1">
      <alignment horizontal="right" vertical="center"/>
      <protection locked="0"/>
    </xf>
    <xf numFmtId="3" fontId="6" fillId="0" borderId="47" xfId="50" applyNumberFormat="1" applyFont="1" applyBorder="1" applyAlignment="1" applyProtection="1">
      <alignment horizontal="right" vertical="center"/>
      <protection locked="0"/>
    </xf>
    <xf numFmtId="3" fontId="6" fillId="0" borderId="29" xfId="50" applyNumberFormat="1" applyFont="1" applyBorder="1" applyAlignment="1" applyProtection="1">
      <alignment horizontal="right" vertical="center"/>
      <protection locked="0"/>
    </xf>
    <xf numFmtId="3" fontId="6" fillId="0" borderId="30" xfId="50" applyNumberFormat="1" applyFont="1" applyBorder="1" applyAlignment="1" applyProtection="1">
      <alignment horizontal="right" vertical="center"/>
      <protection locked="0"/>
    </xf>
    <xf numFmtId="3" fontId="6" fillId="0" borderId="62" xfId="50" applyNumberFormat="1" applyFont="1" applyBorder="1" applyAlignment="1" applyProtection="1">
      <alignment horizontal="right" vertical="center"/>
      <protection locked="0"/>
    </xf>
    <xf numFmtId="3" fontId="6" fillId="0" borderId="97" xfId="50" applyNumberFormat="1" applyFont="1" applyBorder="1" applyAlignment="1" applyProtection="1">
      <alignment horizontal="right" vertical="center"/>
      <protection locked="0"/>
    </xf>
    <xf numFmtId="3" fontId="22" fillId="38" borderId="18" xfId="47" applyNumberFormat="1" applyFont="1" applyFill="1" applyBorder="1" applyAlignment="1" applyProtection="1">
      <alignment horizontal="right" vertical="center"/>
      <protection locked="0"/>
    </xf>
    <xf numFmtId="0" fontId="12" fillId="0" borderId="0" xfId="0" applyFont="1" applyAlignment="1">
      <alignment horizontal="left" vertical="center" wrapText="1"/>
    </xf>
    <xf numFmtId="3" fontId="22" fillId="38" borderId="88" xfId="47" applyNumberFormat="1" applyFont="1" applyFill="1" applyBorder="1" applyAlignment="1" applyProtection="1">
      <alignment horizontal="left" vertical="center"/>
      <protection locked="0"/>
    </xf>
    <xf numFmtId="0" fontId="6" fillId="37" borderId="98" xfId="47" applyFont="1" applyFill="1" applyBorder="1" applyAlignment="1">
      <alignment horizontal="center" vertical="center" wrapText="1"/>
      <protection/>
    </xf>
    <xf numFmtId="0" fontId="6" fillId="33" borderId="99" xfId="47" applyFont="1" applyFill="1" applyBorder="1" applyAlignment="1">
      <alignment horizontal="center" vertical="center"/>
      <protection/>
    </xf>
    <xf numFmtId="0" fontId="6" fillId="0" borderId="100" xfId="47" applyFont="1" applyBorder="1" applyAlignment="1">
      <alignment horizontal="center" vertical="center"/>
      <protection/>
    </xf>
    <xf numFmtId="0" fontId="6" fillId="0" borderId="101" xfId="47" applyFont="1" applyBorder="1" applyAlignment="1">
      <alignment horizontal="center" vertical="center"/>
      <protection/>
    </xf>
    <xf numFmtId="0" fontId="6" fillId="0" borderId="102" xfId="47" applyFont="1" applyBorder="1" applyAlignment="1">
      <alignment horizontal="center" vertical="center"/>
      <protection/>
    </xf>
    <xf numFmtId="0" fontId="6" fillId="0" borderId="28" xfId="47" applyFont="1" applyBorder="1" applyAlignment="1" applyProtection="1">
      <alignment horizontal="center" vertical="center"/>
      <protection locked="0"/>
    </xf>
    <xf numFmtId="0" fontId="6" fillId="0" borderId="103" xfId="47" applyFont="1" applyBorder="1" applyAlignment="1">
      <alignment vertical="center"/>
      <protection/>
    </xf>
    <xf numFmtId="0" fontId="12" fillId="0" borderId="50" xfId="47" applyFont="1" applyFill="1" applyBorder="1" applyAlignment="1" applyProtection="1">
      <alignment horizontal="left" vertical="center" wrapText="1" indent="1"/>
      <protection locked="0"/>
    </xf>
    <xf numFmtId="0" fontId="12" fillId="0" borderId="24" xfId="47" applyFont="1" applyFill="1" applyBorder="1" applyAlignment="1" applyProtection="1">
      <alignment horizontal="left" vertical="center" wrapText="1" indent="1"/>
      <protection locked="0"/>
    </xf>
    <xf numFmtId="0" fontId="12" fillId="0" borderId="50"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104" xfId="47" applyFont="1" applyFill="1" applyBorder="1" applyAlignment="1" applyProtection="1">
      <alignment horizontal="left" vertical="center" indent="1"/>
      <protection locked="0"/>
    </xf>
    <xf numFmtId="0" fontId="12" fillId="0" borderId="31" xfId="47" applyFont="1" applyBorder="1" applyAlignment="1" applyProtection="1">
      <alignment horizontal="left" vertical="center" wrapText="1" indent="1"/>
      <protection locked="0"/>
    </xf>
    <xf numFmtId="0" fontId="6" fillId="0" borderId="53"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8" fillId="0" borderId="17" xfId="47" applyFont="1" applyBorder="1" applyAlignment="1" applyProtection="1">
      <alignment horizontal="left" indent="1"/>
      <protection locked="0"/>
    </xf>
    <xf numFmtId="0" fontId="6" fillId="0" borderId="55"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25" xfId="47" applyFont="1" applyBorder="1" applyAlignment="1" applyProtection="1">
      <alignment horizontal="left" vertical="top" wrapText="1" indent="1"/>
      <protection locked="0"/>
    </xf>
    <xf numFmtId="0" fontId="6" fillId="0" borderId="25" xfId="47" applyFont="1" applyBorder="1" applyAlignment="1" applyProtection="1">
      <alignment horizontal="left" vertical="top" wrapText="1" indent="1"/>
      <protection locked="0"/>
    </xf>
    <xf numFmtId="0" fontId="6" fillId="0" borderId="17" xfId="47" applyFont="1" applyBorder="1" applyAlignment="1" applyProtection="1">
      <alignment horizontal="left" vertical="top" wrapText="1" indent="1"/>
      <protection locked="0"/>
    </xf>
    <xf numFmtId="0" fontId="8" fillId="0" borderId="17" xfId="47" applyFont="1" applyBorder="1" applyAlignment="1" applyProtection="1">
      <alignment horizontal="left" vertical="top" wrapText="1" indent="1"/>
      <protection locked="0"/>
    </xf>
    <xf numFmtId="0" fontId="8" fillId="0" borderId="55" xfId="47" applyFont="1" applyBorder="1" applyAlignment="1" applyProtection="1">
      <alignment horizontal="left" vertical="top" wrapText="1" indent="1"/>
      <protection locked="0"/>
    </xf>
    <xf numFmtId="0" fontId="6" fillId="0" borderId="16" xfId="47" applyFont="1" applyBorder="1" applyAlignment="1" applyProtection="1">
      <alignment horizontal="left" vertical="center" indent="1"/>
      <protection locked="0"/>
    </xf>
    <xf numFmtId="0" fontId="6" fillId="0" borderId="24"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50" xfId="47" applyFont="1" applyFill="1" applyBorder="1" applyAlignment="1" applyProtection="1">
      <alignment horizontal="left" vertical="center" indent="1"/>
      <protection locked="0"/>
    </xf>
    <xf numFmtId="0" fontId="51" fillId="0" borderId="0" xfId="47" applyFont="1" applyAlignment="1">
      <alignment vertical="center"/>
      <protection/>
    </xf>
    <xf numFmtId="0" fontId="6" fillId="0" borderId="50" xfId="47" applyFont="1" applyBorder="1" applyAlignment="1" applyProtection="1">
      <alignment horizontal="left" vertical="center" indent="1"/>
      <protection locked="0"/>
    </xf>
    <xf numFmtId="0" fontId="6" fillId="0" borderId="46" xfId="47" applyFont="1" applyBorder="1" applyAlignment="1" applyProtection="1">
      <alignment horizontal="left" vertical="center" indent="1"/>
      <protection locked="0"/>
    </xf>
    <xf numFmtId="0" fontId="6" fillId="0" borderId="56" xfId="47" applyFont="1" applyBorder="1" applyAlignment="1" applyProtection="1">
      <alignment horizontal="left" vertical="center" indent="1"/>
      <protection locked="0"/>
    </xf>
    <xf numFmtId="0" fontId="6" fillId="0" borderId="20" xfId="47" applyFont="1" applyBorder="1" applyAlignment="1" applyProtection="1">
      <alignment horizontal="left" vertical="center" indent="1"/>
      <protection locked="0"/>
    </xf>
    <xf numFmtId="0" fontId="6" fillId="0" borderId="105"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88" xfId="47" applyFont="1" applyBorder="1" applyAlignment="1" applyProtection="1">
      <alignment horizontal="left" vertical="center" indent="1"/>
      <protection locked="0"/>
    </xf>
    <xf numFmtId="0" fontId="6" fillId="0" borderId="23"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61" xfId="47" applyFont="1" applyBorder="1" applyAlignment="1" applyProtection="1">
      <alignment horizontal="left" vertical="center" indent="1"/>
      <protection locked="0"/>
    </xf>
    <xf numFmtId="0" fontId="20" fillId="0" borderId="99" xfId="47" applyFont="1" applyBorder="1" applyAlignment="1" applyProtection="1">
      <alignment horizontal="left" vertical="center" indent="1"/>
      <protection locked="0"/>
    </xf>
    <xf numFmtId="0" fontId="6" fillId="0" borderId="99" xfId="47" applyFont="1" applyBorder="1" applyAlignment="1" applyProtection="1">
      <alignment horizontal="left" vertical="center" indent="1"/>
      <protection locked="0"/>
    </xf>
    <xf numFmtId="0" fontId="6" fillId="0" borderId="107" xfId="47" applyFont="1" applyBorder="1" applyAlignment="1" applyProtection="1">
      <alignment horizontal="left" indent="1"/>
      <protection locked="0"/>
    </xf>
    <xf numFmtId="0" fontId="6" fillId="0" borderId="27" xfId="47" applyFont="1" applyBorder="1" applyAlignment="1" applyProtection="1">
      <alignment horizontal="left" vertical="center" indent="1"/>
      <protection locked="0"/>
    </xf>
    <xf numFmtId="0" fontId="6" fillId="0" borderId="28"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5" xfId="47" applyFont="1" applyBorder="1" applyAlignment="1" applyProtection="1">
      <alignment horizontal="left" vertical="center" indent="1"/>
      <protection locked="0"/>
    </xf>
    <xf numFmtId="0" fontId="8" fillId="35" borderId="108" xfId="47" applyFont="1" applyFill="1" applyBorder="1" applyAlignment="1" applyProtection="1">
      <alignment horizontal="left" vertical="center" indent="1" readingOrder="1"/>
      <protection locked="0"/>
    </xf>
    <xf numFmtId="0" fontId="8" fillId="35" borderId="109" xfId="47" applyFont="1" applyFill="1" applyBorder="1" applyAlignment="1" applyProtection="1">
      <alignment horizontal="left" vertical="center" indent="1" readingOrder="1"/>
      <protection locked="0"/>
    </xf>
    <xf numFmtId="0" fontId="6" fillId="0" borderId="98" xfId="47" applyFont="1" applyBorder="1" applyAlignment="1" applyProtection="1">
      <alignment horizontal="left" vertical="center" indent="1" readingOrder="1"/>
      <protection locked="0"/>
    </xf>
    <xf numFmtId="0" fontId="6" fillId="0" borderId="47" xfId="47" applyFont="1" applyBorder="1" applyAlignment="1" applyProtection="1">
      <alignment horizontal="left" vertical="center" wrapText="1" indent="1" readingOrder="1"/>
      <protection locked="0"/>
    </xf>
    <xf numFmtId="0" fontId="6" fillId="37" borderId="110" xfId="47" applyFont="1" applyFill="1" applyBorder="1" applyAlignment="1" applyProtection="1">
      <alignment horizontal="left" vertical="center" indent="1" readingOrder="1"/>
      <protection locked="0"/>
    </xf>
    <xf numFmtId="0" fontId="6" fillId="0" borderId="111" xfId="47" applyFont="1" applyBorder="1" applyAlignment="1" applyProtection="1">
      <alignment horizontal="left" vertical="center" wrapText="1" indent="1" readingOrder="1"/>
      <protection locked="0"/>
    </xf>
    <xf numFmtId="0" fontId="6" fillId="37" borderId="112" xfId="47" applyFont="1" applyFill="1" applyBorder="1" applyAlignment="1" applyProtection="1">
      <alignment horizontal="left" vertical="center" indent="1" readingOrder="1"/>
      <protection locked="0"/>
    </xf>
    <xf numFmtId="0" fontId="6" fillId="37" borderId="98" xfId="47" applyFont="1" applyFill="1" applyBorder="1" applyAlignment="1" applyProtection="1">
      <alignment horizontal="left" vertical="center" indent="1" readingOrder="1"/>
      <protection locked="0"/>
    </xf>
    <xf numFmtId="49" fontId="15" fillId="0" borderId="47" xfId="47" applyNumberFormat="1" applyFont="1" applyBorder="1" applyAlignment="1" applyProtection="1">
      <alignment horizontal="left" vertical="center" wrapText="1" indent="1" readingOrder="1"/>
      <protection locked="0"/>
    </xf>
    <xf numFmtId="0" fontId="6" fillId="37" borderId="107" xfId="47" applyFont="1" applyFill="1" applyBorder="1" applyAlignment="1" applyProtection="1">
      <alignment horizontal="left" vertical="center" indent="1" readingOrder="1"/>
      <protection locked="0"/>
    </xf>
    <xf numFmtId="49" fontId="15" fillId="0" borderId="37" xfId="47" applyNumberFormat="1" applyFont="1" applyBorder="1" applyAlignment="1" applyProtection="1">
      <alignment horizontal="left" vertical="center" wrapText="1" indent="1" readingOrder="1"/>
      <protection locked="0"/>
    </xf>
    <xf numFmtId="0" fontId="8" fillId="38" borderId="113" xfId="47" applyFont="1" applyFill="1" applyBorder="1" applyAlignment="1" applyProtection="1">
      <alignment horizontal="left" vertical="center" wrapText="1" indent="1"/>
      <protection locked="0"/>
    </xf>
    <xf numFmtId="3" fontId="10" fillId="0" borderId="40" xfId="47" applyNumberFormat="1" applyFont="1" applyBorder="1" applyAlignment="1" applyProtection="1">
      <alignment horizontal="left" vertical="center" wrapText="1" indent="1"/>
      <protection locked="0"/>
    </xf>
    <xf numFmtId="3" fontId="6" fillId="0" borderId="40" xfId="47" applyNumberFormat="1" applyFont="1" applyBorder="1" applyAlignment="1" applyProtection="1">
      <alignment horizontal="left" vertical="center" indent="1"/>
      <protection locked="0"/>
    </xf>
    <xf numFmtId="3" fontId="6" fillId="0" borderId="40" xfId="47" applyNumberFormat="1" applyFont="1" applyBorder="1" applyAlignment="1" applyProtection="1">
      <alignment horizontal="left" vertical="center" wrapText="1" indent="1"/>
      <protection locked="0"/>
    </xf>
    <xf numFmtId="3" fontId="8" fillId="38" borderId="40" xfId="47" applyNumberFormat="1" applyFont="1" applyFill="1" applyBorder="1" applyAlignment="1" applyProtection="1">
      <alignment horizontal="left" vertical="center" wrapText="1" indent="1"/>
      <protection locked="0"/>
    </xf>
    <xf numFmtId="3" fontId="6" fillId="0" borderId="22" xfId="47" applyNumberFormat="1" applyFont="1" applyBorder="1" applyAlignment="1" applyProtection="1">
      <alignment horizontal="left" vertical="center" wrapText="1" indent="1"/>
      <protection locked="0"/>
    </xf>
    <xf numFmtId="3" fontId="6" fillId="0" borderId="24" xfId="47" applyNumberFormat="1" applyFont="1" applyBorder="1" applyAlignment="1" applyProtection="1">
      <alignment horizontal="left" vertical="center" wrapText="1" indent="1"/>
      <protection locked="0"/>
    </xf>
    <xf numFmtId="3" fontId="6" fillId="0" borderId="50" xfId="47" applyNumberFormat="1" applyFont="1" applyBorder="1" applyAlignment="1" applyProtection="1">
      <alignment horizontal="left" vertical="center" wrapText="1" indent="1"/>
      <protection locked="0"/>
    </xf>
    <xf numFmtId="3" fontId="8" fillId="0" borderId="88" xfId="47" applyNumberFormat="1" applyFont="1" applyFill="1" applyBorder="1" applyAlignment="1" applyProtection="1">
      <alignment horizontal="left" vertical="center" indent="1"/>
      <protection locked="0"/>
    </xf>
    <xf numFmtId="0" fontId="6" fillId="0" borderId="22" xfId="47" applyFont="1" applyBorder="1" applyAlignment="1" applyProtection="1">
      <alignment horizontal="left" vertical="center" wrapText="1" indent="1"/>
      <protection locked="0"/>
    </xf>
    <xf numFmtId="0" fontId="6" fillId="0" borderId="24" xfId="47" applyFont="1" applyBorder="1" applyAlignment="1" applyProtection="1">
      <alignment horizontal="left" vertical="center" wrapText="1" indent="1"/>
      <protection locked="0"/>
    </xf>
    <xf numFmtId="0" fontId="6" fillId="38" borderId="24" xfId="47" applyFont="1" applyFill="1" applyBorder="1" applyAlignment="1" applyProtection="1">
      <alignment horizontal="left" vertical="center" indent="1"/>
      <protection locked="0"/>
    </xf>
    <xf numFmtId="0" fontId="6" fillId="38" borderId="24" xfId="47" applyFont="1" applyFill="1" applyBorder="1" applyAlignment="1" applyProtection="1">
      <alignment horizontal="left" vertical="center" wrapText="1" indent="1"/>
      <protection locked="0"/>
    </xf>
    <xf numFmtId="0" fontId="6" fillId="0" borderId="29" xfId="47" applyFont="1" applyBorder="1" applyAlignment="1" applyProtection="1">
      <alignment horizontal="left" vertical="center" wrapText="1" indent="1"/>
      <protection locked="0"/>
    </xf>
    <xf numFmtId="0" fontId="6" fillId="0" borderId="17" xfId="47" applyFont="1" applyBorder="1" applyAlignment="1" applyProtection="1">
      <alignment horizontal="left" vertical="center" wrapText="1" indent="1"/>
      <protection locked="0"/>
    </xf>
    <xf numFmtId="0" fontId="6" fillId="0" borderId="55"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28" xfId="47" applyFont="1" applyBorder="1" applyAlignment="1" applyProtection="1">
      <alignment horizontal="left" vertical="center" indent="1"/>
      <protection locked="0"/>
    </xf>
    <xf numFmtId="0" fontId="6" fillId="37" borderId="114" xfId="47" applyFont="1" applyFill="1" applyBorder="1" applyAlignment="1">
      <alignment horizontal="center" vertical="center"/>
      <protection/>
    </xf>
    <xf numFmtId="0" fontId="6" fillId="37" borderId="115" xfId="47" applyFont="1" applyFill="1" applyBorder="1" applyAlignment="1">
      <alignment horizontal="center" vertical="center" wrapText="1"/>
      <protection/>
    </xf>
    <xf numFmtId="0" fontId="6" fillId="0" borderId="116" xfId="47" applyFont="1" applyFill="1" applyBorder="1" applyAlignment="1">
      <alignment horizontal="center" vertical="center" wrapText="1"/>
      <protection/>
    </xf>
    <xf numFmtId="0" fontId="10" fillId="0" borderId="38" xfId="47" applyFont="1" applyFill="1" applyBorder="1" applyAlignment="1">
      <alignment horizontal="center" vertical="center" wrapText="1"/>
      <protection/>
    </xf>
    <xf numFmtId="3" fontId="76" fillId="0" borderId="0" xfId="0" applyNumberFormat="1" applyFont="1" applyAlignment="1">
      <alignment/>
    </xf>
    <xf numFmtId="0" fontId="6" fillId="0" borderId="16" xfId="47" applyFont="1" applyBorder="1" applyAlignment="1" applyProtection="1">
      <alignment horizontal="center" vertical="center" wrapText="1"/>
      <protection locked="0"/>
    </xf>
    <xf numFmtId="0" fontId="78" fillId="0" borderId="40" xfId="0" applyFont="1" applyBorder="1" applyAlignment="1">
      <alignment horizontal="right" vertical="center"/>
    </xf>
    <xf numFmtId="0" fontId="73" fillId="0" borderId="40" xfId="0" applyFont="1" applyBorder="1" applyAlignment="1">
      <alignment horizontal="left" vertical="center"/>
    </xf>
    <xf numFmtId="0" fontId="20" fillId="0" borderId="0" xfId="48" applyFont="1" applyBorder="1" applyAlignment="1">
      <alignment vertical="center"/>
      <protection/>
    </xf>
    <xf numFmtId="0" fontId="8" fillId="0" borderId="25" xfId="48" applyFont="1" applyBorder="1" applyAlignment="1">
      <alignment vertical="center" wrapText="1"/>
      <protection/>
    </xf>
    <xf numFmtId="0" fontId="6" fillId="0" borderId="17" xfId="48" applyFont="1" applyBorder="1" applyAlignment="1">
      <alignment vertical="center" wrapText="1"/>
      <protection/>
    </xf>
    <xf numFmtId="0" fontId="6" fillId="0" borderId="33" xfId="48" applyFont="1" applyBorder="1" applyAlignment="1">
      <alignment vertical="center" wrapText="1"/>
      <protection/>
    </xf>
    <xf numFmtId="0" fontId="6" fillId="0" borderId="25" xfId="48" applyFont="1" applyBorder="1" applyAlignment="1">
      <alignment vertical="center" wrapText="1"/>
      <protection/>
    </xf>
    <xf numFmtId="49" fontId="6" fillId="0" borderId="15" xfId="48" applyNumberFormat="1" applyFont="1" applyBorder="1" applyAlignment="1">
      <alignment horizontal="center" vertical="center" wrapText="1"/>
      <protection/>
    </xf>
    <xf numFmtId="0" fontId="6" fillId="0" borderId="0" xfId="48" applyFont="1" applyBorder="1" applyAlignment="1">
      <alignment vertical="center" wrapText="1"/>
      <protection/>
    </xf>
    <xf numFmtId="3" fontId="6" fillId="0" borderId="0" xfId="48" applyNumberFormat="1" applyFont="1" applyBorder="1" applyAlignment="1">
      <alignment vertical="center"/>
      <protection/>
    </xf>
    <xf numFmtId="49" fontId="6" fillId="0" borderId="0" xfId="48" applyNumberFormat="1" applyFont="1" applyBorder="1" applyAlignment="1">
      <alignment vertical="center" wrapText="1"/>
      <protection/>
    </xf>
    <xf numFmtId="49" fontId="6" fillId="0" borderId="0" xfId="48" applyNumberFormat="1" applyFont="1" applyBorder="1" applyAlignment="1">
      <alignment vertical="center"/>
      <protection/>
    </xf>
    <xf numFmtId="0" fontId="8" fillId="0" borderId="27" xfId="48" applyFont="1" applyFill="1" applyBorder="1" applyAlignment="1">
      <alignment horizontal="left" vertical="center"/>
      <protection/>
    </xf>
    <xf numFmtId="49" fontId="8" fillId="0" borderId="12" xfId="48" applyNumberFormat="1" applyFont="1" applyFill="1" applyBorder="1" applyAlignment="1">
      <alignment horizontal="center" vertical="center" wrapText="1"/>
      <protection/>
    </xf>
    <xf numFmtId="49" fontId="8" fillId="0" borderId="13" xfId="48" applyNumberFormat="1" applyFont="1" applyFill="1" applyBorder="1" applyAlignment="1">
      <alignment horizontal="center" vertical="center" wrapText="1"/>
      <protection/>
    </xf>
    <xf numFmtId="3" fontId="8" fillId="0" borderId="13" xfId="48" applyNumberFormat="1" applyFont="1" applyFill="1" applyBorder="1" applyAlignment="1">
      <alignment horizontal="center" vertical="center" wrapText="1"/>
      <protection/>
    </xf>
    <xf numFmtId="3" fontId="8" fillId="0" borderId="14" xfId="48" applyNumberFormat="1" applyFont="1" applyFill="1" applyBorder="1" applyAlignment="1">
      <alignment horizontal="center" vertical="center" wrapText="1"/>
      <protection/>
    </xf>
    <xf numFmtId="49" fontId="20" fillId="0" borderId="0" xfId="48" applyNumberFormat="1" applyFont="1" applyBorder="1" applyAlignment="1">
      <alignment horizontal="left" vertical="center"/>
      <protection/>
    </xf>
    <xf numFmtId="0" fontId="8" fillId="0" borderId="0" xfId="48" applyFont="1" applyBorder="1" applyAlignment="1">
      <alignment vertical="center"/>
      <protection/>
    </xf>
    <xf numFmtId="0" fontId="8" fillId="0" borderId="53" xfId="48" applyFont="1" applyBorder="1" applyAlignment="1">
      <alignment vertical="center" wrapText="1"/>
      <protection/>
    </xf>
    <xf numFmtId="3" fontId="8" fillId="0" borderId="16" xfId="48" applyNumberFormat="1" applyFont="1" applyFill="1" applyBorder="1" applyAlignment="1">
      <alignment horizontal="center" vertical="center" wrapText="1"/>
      <protection/>
    </xf>
    <xf numFmtId="3" fontId="8" fillId="0" borderId="51" xfId="48" applyNumberFormat="1" applyFont="1" applyFill="1" applyBorder="1" applyAlignment="1">
      <alignment horizontal="center" vertical="center" wrapText="1"/>
      <protection/>
    </xf>
    <xf numFmtId="49" fontId="8" fillId="0" borderId="0" xfId="48" applyNumberFormat="1" applyFont="1" applyBorder="1" applyAlignment="1">
      <alignment horizontal="center" vertical="center" wrapText="1"/>
      <protection/>
    </xf>
    <xf numFmtId="0" fontId="6" fillId="0" borderId="60" xfId="48" applyFont="1" applyBorder="1" applyAlignment="1">
      <alignment horizontal="center" vertical="center"/>
      <protection/>
    </xf>
    <xf numFmtId="49" fontId="6" fillId="0" borderId="46" xfId="48" applyNumberFormat="1" applyFont="1" applyBorder="1" applyAlignment="1">
      <alignment horizontal="center" vertical="center"/>
      <protection/>
    </xf>
    <xf numFmtId="3" fontId="26" fillId="0" borderId="46" xfId="48" applyNumberFormat="1" applyFont="1" applyBorder="1" applyAlignment="1">
      <alignment horizontal="center" vertical="center"/>
      <protection/>
    </xf>
    <xf numFmtId="3" fontId="26" fillId="0" borderId="47" xfId="48" applyNumberFormat="1" applyFont="1" applyBorder="1" applyAlignment="1">
      <alignment horizontal="center" vertical="center"/>
      <protection/>
    </xf>
    <xf numFmtId="49" fontId="6" fillId="0" borderId="0" xfId="48" applyNumberFormat="1" applyFont="1" applyBorder="1" applyAlignment="1">
      <alignment horizontal="center" vertical="center"/>
      <protection/>
    </xf>
    <xf numFmtId="0" fontId="6" fillId="0" borderId="29" xfId="48" applyFont="1" applyBorder="1" applyAlignment="1">
      <alignment horizontal="center" vertical="center"/>
      <protection/>
    </xf>
    <xf numFmtId="49" fontId="6" fillId="0" borderId="24" xfId="48" applyNumberFormat="1" applyFont="1" applyBorder="1" applyAlignment="1">
      <alignment horizontal="center" vertical="center"/>
      <protection/>
    </xf>
    <xf numFmtId="3" fontId="6" fillId="0" borderId="24" xfId="48" applyNumberFormat="1" applyFont="1" applyBorder="1" applyAlignment="1">
      <alignment horizontal="center" vertical="center"/>
      <protection/>
    </xf>
    <xf numFmtId="3" fontId="6" fillId="0" borderId="30" xfId="48" applyNumberFormat="1" applyFont="1" applyBorder="1" applyAlignment="1">
      <alignment horizontal="center" vertical="center"/>
      <protection/>
    </xf>
    <xf numFmtId="3" fontId="26" fillId="0" borderId="30" xfId="48" applyNumberFormat="1" applyFont="1" applyBorder="1" applyAlignment="1">
      <alignment horizontal="center" vertical="center"/>
      <protection/>
    </xf>
    <xf numFmtId="3" fontId="26" fillId="0" borderId="24" xfId="48" applyNumberFormat="1" applyFont="1" applyBorder="1" applyAlignment="1">
      <alignment horizontal="center" vertical="center"/>
      <protection/>
    </xf>
    <xf numFmtId="0" fontId="6" fillId="0" borderId="15" xfId="48" applyFont="1" applyBorder="1" applyAlignment="1">
      <alignment horizontal="center" vertical="center" wrapText="1"/>
      <protection/>
    </xf>
    <xf numFmtId="3" fontId="26" fillId="0" borderId="31" xfId="48" applyNumberFormat="1" applyFont="1" applyBorder="1" applyAlignment="1">
      <alignment horizontal="center" vertical="center"/>
      <protection/>
    </xf>
    <xf numFmtId="3" fontId="26" fillId="0" borderId="10" xfId="48" applyNumberFormat="1" applyFont="1" applyBorder="1" applyAlignment="1">
      <alignment horizontal="center" vertical="center"/>
      <protection/>
    </xf>
    <xf numFmtId="0" fontId="6" fillId="0" borderId="40" xfId="48" applyFont="1" applyBorder="1" applyAlignment="1">
      <alignment horizontal="center" vertical="center"/>
      <protection/>
    </xf>
    <xf numFmtId="3" fontId="26" fillId="0" borderId="51" xfId="48" applyNumberFormat="1" applyFont="1" applyBorder="1" applyAlignment="1">
      <alignment horizontal="center" vertical="center"/>
      <protection/>
    </xf>
    <xf numFmtId="0" fontId="6" fillId="0" borderId="28" xfId="48" applyFont="1" applyBorder="1" applyAlignment="1">
      <alignment horizontal="center" vertical="center"/>
      <protection/>
    </xf>
    <xf numFmtId="3" fontId="72" fillId="0" borderId="30" xfId="48" applyNumberFormat="1" applyFont="1" applyBorder="1" applyAlignment="1">
      <alignment horizontal="center" vertical="center"/>
      <protection/>
    </xf>
    <xf numFmtId="0" fontId="6" fillId="0" borderId="99" xfId="48" applyFont="1" applyBorder="1" applyAlignment="1">
      <alignment horizontal="center" vertical="center" wrapText="1"/>
      <protection/>
    </xf>
    <xf numFmtId="0" fontId="6" fillId="0" borderId="99" xfId="48" applyFont="1" applyBorder="1" applyAlignment="1">
      <alignment horizontal="center" vertical="center"/>
      <protection/>
    </xf>
    <xf numFmtId="49" fontId="6" fillId="0" borderId="31" xfId="48" applyNumberFormat="1" applyFont="1" applyBorder="1" applyAlignment="1">
      <alignment horizontal="center" vertical="center"/>
      <protection/>
    </xf>
    <xf numFmtId="3" fontId="26" fillId="0" borderId="16" xfId="48" applyNumberFormat="1" applyFont="1" applyBorder="1" applyAlignment="1">
      <alignment horizontal="center" vertical="center"/>
      <protection/>
    </xf>
    <xf numFmtId="0" fontId="8" fillId="0" borderId="17" xfId="48" applyFont="1" applyBorder="1" applyAlignment="1">
      <alignment vertical="center" wrapText="1"/>
      <protection/>
    </xf>
    <xf numFmtId="0" fontId="6" fillId="0" borderId="117" xfId="48" applyFont="1" applyBorder="1" applyAlignment="1">
      <alignment horizontal="center" vertical="center"/>
      <protection/>
    </xf>
    <xf numFmtId="49" fontId="6" fillId="0" borderId="44" xfId="48" applyNumberFormat="1" applyFont="1" applyBorder="1" applyAlignment="1">
      <alignment horizontal="center" vertical="center" wrapText="1"/>
      <protection/>
    </xf>
    <xf numFmtId="0" fontId="8" fillId="0" borderId="33" xfId="48" applyFont="1" applyBorder="1" applyAlignment="1">
      <alignment vertical="center" wrapText="1"/>
      <protection/>
    </xf>
    <xf numFmtId="0" fontId="8" fillId="0" borderId="0" xfId="48" applyFont="1" applyBorder="1" applyAlignment="1">
      <alignment vertical="center" wrapText="1"/>
      <protection/>
    </xf>
    <xf numFmtId="0" fontId="6" fillId="0" borderId="0" xfId="48" applyFont="1" applyBorder="1" applyAlignment="1">
      <alignment horizontal="center" vertical="center"/>
      <protection/>
    </xf>
    <xf numFmtId="0" fontId="24" fillId="0" borderId="118" xfId="0" applyFont="1" applyFill="1" applyBorder="1" applyAlignment="1">
      <alignment horizontal="right" vertical="center"/>
    </xf>
    <xf numFmtId="0" fontId="73" fillId="0" borderId="97" xfId="0" applyFont="1" applyBorder="1" applyAlignment="1">
      <alignment horizontal="left" vertical="center"/>
    </xf>
    <xf numFmtId="3" fontId="6" fillId="38" borderId="24" xfId="47" applyNumberFormat="1" applyFont="1" applyFill="1" applyBorder="1" applyAlignment="1" applyProtection="1">
      <alignment horizontal="right" vertical="center" wrapText="1" indent="1"/>
      <protection locked="0"/>
    </xf>
    <xf numFmtId="3" fontId="6" fillId="38" borderId="30" xfId="47" applyNumberFormat="1" applyFont="1" applyFill="1" applyBorder="1" applyAlignment="1" applyProtection="1">
      <alignment horizontal="right" vertical="center" wrapText="1" indent="1"/>
      <protection hidden="1"/>
    </xf>
    <xf numFmtId="0" fontId="6" fillId="0" borderId="24" xfId="47" applyFont="1" applyBorder="1" applyAlignment="1" applyProtection="1">
      <alignment horizontal="right" vertical="center" wrapText="1" indent="1"/>
      <protection locked="0"/>
    </xf>
    <xf numFmtId="3" fontId="6" fillId="0" borderId="30" xfId="47" applyNumberFormat="1" applyFont="1" applyBorder="1" applyAlignment="1" applyProtection="1">
      <alignment horizontal="right" vertical="center" wrapText="1" indent="1"/>
      <protection hidden="1"/>
    </xf>
    <xf numFmtId="3" fontId="6" fillId="0" borderId="24" xfId="47" applyNumberFormat="1" applyFont="1" applyFill="1" applyBorder="1" applyAlignment="1" applyProtection="1">
      <alignment horizontal="right" vertical="center" wrapText="1" indent="1"/>
      <protection locked="0"/>
    </xf>
    <xf numFmtId="3" fontId="6" fillId="38" borderId="31"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51" xfId="47" applyNumberFormat="1" applyFont="1" applyBorder="1" applyAlignment="1" applyProtection="1">
      <alignment horizontal="right" vertical="center" indent="1"/>
      <protection locked="0"/>
    </xf>
    <xf numFmtId="3" fontId="6" fillId="0" borderId="30"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7" xfId="47" applyNumberFormat="1" applyFont="1" applyBorder="1" applyAlignment="1" applyProtection="1">
      <alignment horizontal="right" vertical="center" indent="1"/>
      <protection locked="0"/>
    </xf>
    <xf numFmtId="3" fontId="6" fillId="0" borderId="109"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18" xfId="47" applyNumberFormat="1" applyFont="1" applyBorder="1" applyAlignment="1">
      <alignment horizontal="right" vertical="center" indent="1"/>
      <protection/>
    </xf>
    <xf numFmtId="3" fontId="6" fillId="0" borderId="46" xfId="47" applyNumberFormat="1" applyFont="1" applyBorder="1" applyAlignment="1" applyProtection="1">
      <alignment horizontal="right" vertical="center" indent="1"/>
      <protection locked="0"/>
    </xf>
    <xf numFmtId="3" fontId="6" fillId="0" borderId="47" xfId="47" applyNumberFormat="1" applyFont="1" applyBorder="1" applyAlignment="1" applyProtection="1">
      <alignment horizontal="right" vertical="center" indent="1"/>
      <protection/>
    </xf>
    <xf numFmtId="3" fontId="6" fillId="0" borderId="24" xfId="47" applyNumberFormat="1" applyFont="1" applyBorder="1" applyAlignment="1" applyProtection="1">
      <alignment horizontal="right" vertical="center" indent="1"/>
      <protection locked="0"/>
    </xf>
    <xf numFmtId="3" fontId="6" fillId="0" borderId="30" xfId="47" applyNumberFormat="1" applyFont="1" applyBorder="1" applyAlignment="1" applyProtection="1">
      <alignment horizontal="right" vertical="center" indent="1"/>
      <protection/>
    </xf>
    <xf numFmtId="3" fontId="6" fillId="0" borderId="30" xfId="47" applyNumberFormat="1" applyFont="1" applyBorder="1" applyAlignment="1" applyProtection="1">
      <alignment horizontal="right" vertical="center" wrapText="1" indent="1"/>
      <protection/>
    </xf>
    <xf numFmtId="3" fontId="6" fillId="0" borderId="50" xfId="47" applyNumberFormat="1" applyFont="1" applyBorder="1" applyAlignment="1" applyProtection="1">
      <alignment horizontal="right" vertical="center" indent="1"/>
      <protection locked="0"/>
    </xf>
    <xf numFmtId="3" fontId="6" fillId="0" borderId="97"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18" xfId="47" applyNumberFormat="1" applyFont="1" applyBorder="1" applyAlignment="1" applyProtection="1">
      <alignment horizontal="right" vertical="center" wrapText="1" indent="1"/>
      <protection/>
    </xf>
    <xf numFmtId="3" fontId="6" fillId="0" borderId="16" xfId="47" applyNumberFormat="1" applyFont="1" applyBorder="1" applyAlignment="1" applyProtection="1">
      <alignment horizontal="right" vertical="center" indent="1"/>
      <protection locked="0"/>
    </xf>
    <xf numFmtId="3" fontId="6" fillId="0" borderId="109" xfId="47" applyNumberFormat="1" applyFont="1" applyBorder="1" applyAlignment="1" applyProtection="1">
      <alignment horizontal="right" vertical="center" indent="1"/>
      <protection/>
    </xf>
    <xf numFmtId="3" fontId="6" fillId="0" borderId="45" xfId="47" applyNumberFormat="1" applyFont="1" applyBorder="1" applyAlignment="1" applyProtection="1">
      <alignment horizontal="right" vertical="center" indent="1"/>
      <protection/>
    </xf>
    <xf numFmtId="3" fontId="6" fillId="0" borderId="48"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18" xfId="47" applyNumberFormat="1" applyFont="1" applyBorder="1" applyAlignment="1" applyProtection="1">
      <alignment horizontal="right" vertical="center" indent="1"/>
      <protection/>
    </xf>
    <xf numFmtId="3" fontId="6" fillId="0" borderId="46" xfId="47" applyNumberFormat="1" applyFont="1" applyBorder="1" applyAlignment="1" applyProtection="1">
      <alignment horizontal="right" vertical="center" indent="1"/>
      <protection hidden="1"/>
    </xf>
    <xf numFmtId="4" fontId="6" fillId="0" borderId="14"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xf>
    <xf numFmtId="3" fontId="6" fillId="0" borderId="47" xfId="47" applyNumberFormat="1" applyFont="1" applyBorder="1" applyAlignment="1" applyProtection="1">
      <alignment horizontal="right" vertical="center" indent="1"/>
      <protection locked="0"/>
    </xf>
    <xf numFmtId="3" fontId="12" fillId="0" borderId="47" xfId="47" applyNumberFormat="1" applyFont="1" applyBorder="1" applyAlignment="1" applyProtection="1">
      <alignment horizontal="right" vertical="center" wrapText="1" indent="1"/>
      <protection locked="0"/>
    </xf>
    <xf numFmtId="3" fontId="12" fillId="0" borderId="119"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51"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indent="1"/>
      <protection locked="0"/>
    </xf>
    <xf numFmtId="3" fontId="6" fillId="0" borderId="48" xfId="47" applyNumberFormat="1" applyFont="1" applyBorder="1" applyAlignment="1" applyProtection="1">
      <alignment horizontal="right" indent="1"/>
      <protection locked="0"/>
    </xf>
    <xf numFmtId="3" fontId="8" fillId="0" borderId="48" xfId="47" applyNumberFormat="1" applyFont="1" applyBorder="1" applyAlignment="1" applyProtection="1">
      <alignment horizontal="right" vertical="center" indent="1"/>
      <protection locked="0"/>
    </xf>
    <xf numFmtId="3" fontId="6" fillId="0" borderId="49" xfId="47" applyNumberFormat="1" applyFont="1" applyBorder="1" applyAlignment="1" applyProtection="1">
      <alignment horizontal="right" vertical="center" indent="1"/>
      <protection locked="0"/>
    </xf>
    <xf numFmtId="3" fontId="6" fillId="0" borderId="18" xfId="47" applyNumberFormat="1" applyFont="1" applyBorder="1" applyAlignment="1" applyProtection="1">
      <alignment horizontal="right" vertical="center" indent="1"/>
      <protection hidden="1"/>
    </xf>
    <xf numFmtId="3" fontId="8" fillId="0" borderId="45" xfId="47" applyNumberFormat="1" applyFont="1" applyBorder="1" applyAlignment="1" applyProtection="1">
      <alignment horizontal="right" vertical="top" wrapText="1" indent="1"/>
      <protection locked="0"/>
    </xf>
    <xf numFmtId="3" fontId="6" fillId="0" borderId="45" xfId="47" applyNumberFormat="1" applyFont="1" applyBorder="1" applyAlignment="1" applyProtection="1">
      <alignment horizontal="right" vertical="top" wrapText="1" indent="1"/>
      <protection locked="0"/>
    </xf>
    <xf numFmtId="3" fontId="6" fillId="0" borderId="48" xfId="47" applyNumberFormat="1" applyFont="1" applyBorder="1" applyAlignment="1" applyProtection="1">
      <alignment horizontal="right" vertical="top" wrapText="1" indent="1"/>
      <protection locked="0"/>
    </xf>
    <xf numFmtId="3" fontId="8" fillId="0" borderId="48" xfId="47" applyNumberFormat="1" applyFont="1" applyBorder="1" applyAlignment="1" applyProtection="1">
      <alignment horizontal="right" vertical="top" wrapText="1" indent="1"/>
      <protection locked="0"/>
    </xf>
    <xf numFmtId="3" fontId="8" fillId="0" borderId="49" xfId="47" applyNumberFormat="1" applyFont="1" applyBorder="1" applyAlignment="1" applyProtection="1">
      <alignment horizontal="right" vertical="top" wrapText="1" indent="1"/>
      <protection locked="0"/>
    </xf>
    <xf numFmtId="3" fontId="8" fillId="33" borderId="40" xfId="47" applyNumberFormat="1" applyFont="1" applyFill="1" applyBorder="1" applyAlignment="1">
      <alignment horizontal="right" vertical="center" indent="1"/>
      <protection/>
    </xf>
    <xf numFmtId="3" fontId="8" fillId="33" borderId="24" xfId="47" applyNumberFormat="1" applyFont="1" applyFill="1" applyBorder="1" applyAlignment="1">
      <alignment horizontal="right" vertical="center" indent="1"/>
      <protection/>
    </xf>
    <xf numFmtId="3" fontId="6" fillId="33" borderId="40" xfId="47" applyNumberFormat="1" applyFont="1" applyFill="1" applyBorder="1" applyAlignment="1">
      <alignment horizontal="right" vertical="center" indent="1"/>
      <protection/>
    </xf>
    <xf numFmtId="3" fontId="6" fillId="7" borderId="41" xfId="47" applyNumberFormat="1" applyFont="1" applyFill="1" applyBorder="1" applyAlignment="1">
      <alignment horizontal="right" vertical="center" indent="1"/>
      <protection/>
    </xf>
    <xf numFmtId="3" fontId="6" fillId="7" borderId="120" xfId="47" applyNumberFormat="1" applyFont="1" applyFill="1" applyBorder="1" applyAlignment="1">
      <alignment horizontal="right" vertical="center" indent="1"/>
      <protection/>
    </xf>
    <xf numFmtId="3" fontId="6" fillId="33" borderId="41" xfId="47" applyNumberFormat="1" applyFont="1" applyFill="1" applyBorder="1" applyAlignment="1">
      <alignment horizontal="right" vertical="center" indent="1"/>
      <protection/>
    </xf>
    <xf numFmtId="3" fontId="6" fillId="7" borderId="42" xfId="47" applyNumberFormat="1" applyFont="1" applyFill="1" applyBorder="1" applyAlignment="1">
      <alignment horizontal="right" vertical="center" indent="1"/>
      <protection/>
    </xf>
    <xf numFmtId="3" fontId="6" fillId="7" borderId="121" xfId="47" applyNumberFormat="1" applyFont="1" applyFill="1" applyBorder="1" applyAlignment="1">
      <alignment horizontal="right" vertical="center" indent="1"/>
      <protection/>
    </xf>
    <xf numFmtId="3" fontId="6" fillId="7" borderId="122" xfId="47" applyNumberFormat="1" applyFont="1" applyFill="1" applyBorder="1" applyAlignment="1">
      <alignment horizontal="right" vertical="center" indent="1"/>
      <protection/>
    </xf>
    <xf numFmtId="3" fontId="6" fillId="33" borderId="42" xfId="47" applyNumberFormat="1" applyFont="1" applyFill="1" applyBorder="1" applyAlignment="1">
      <alignment horizontal="right" vertical="center" indent="1"/>
      <protection/>
    </xf>
    <xf numFmtId="173" fontId="6" fillId="34" borderId="121" xfId="47" applyNumberFormat="1" applyFont="1" applyFill="1" applyBorder="1" applyAlignment="1">
      <alignment horizontal="right" vertical="center" indent="1"/>
      <protection/>
    </xf>
    <xf numFmtId="3" fontId="6" fillId="7" borderId="43" xfId="47" applyNumberFormat="1" applyFont="1" applyFill="1" applyBorder="1" applyAlignment="1">
      <alignment horizontal="right" vertical="center" indent="1"/>
      <protection/>
    </xf>
    <xf numFmtId="3" fontId="6" fillId="7" borderId="123" xfId="47" applyNumberFormat="1" applyFont="1" applyFill="1" applyBorder="1" applyAlignment="1">
      <alignment horizontal="right" vertical="center" indent="1"/>
      <protection/>
    </xf>
    <xf numFmtId="3" fontId="6" fillId="33" borderId="43" xfId="47" applyNumberFormat="1" applyFont="1" applyFill="1" applyBorder="1" applyAlignment="1">
      <alignment horizontal="right" vertical="center" indent="1"/>
      <protection/>
    </xf>
    <xf numFmtId="0" fontId="6" fillId="0" borderId="54" xfId="47" applyFont="1" applyBorder="1" applyAlignment="1" applyProtection="1">
      <alignment horizontal="right" vertical="center" indent="1"/>
      <protection locked="0"/>
    </xf>
    <xf numFmtId="0" fontId="6" fillId="0" borderId="52" xfId="47" applyFont="1" applyBorder="1" applyAlignment="1" applyProtection="1">
      <alignment horizontal="right" vertical="center" indent="1"/>
      <protection locked="0"/>
    </xf>
    <xf numFmtId="0" fontId="6" fillId="0" borderId="52" xfId="47" applyFont="1" applyBorder="1" applyAlignment="1">
      <alignment horizontal="right" vertical="center" indent="1"/>
      <protection/>
    </xf>
    <xf numFmtId="0" fontId="6" fillId="0" borderId="124" xfId="47" applyFont="1" applyBorder="1" applyAlignment="1">
      <alignment horizontal="right" vertical="center" indent="1"/>
      <protection/>
    </xf>
    <xf numFmtId="3" fontId="6" fillId="36" borderId="29" xfId="47" applyNumberFormat="1" applyFont="1" applyFill="1" applyBorder="1" applyAlignment="1" applyProtection="1">
      <alignment horizontal="right" vertical="center" indent="1"/>
      <protection locked="0"/>
    </xf>
    <xf numFmtId="3" fontId="6" fillId="36" borderId="24" xfId="47" applyNumberFormat="1" applyFont="1" applyFill="1" applyBorder="1" applyAlignment="1" applyProtection="1">
      <alignment horizontal="right" vertical="center" indent="1"/>
      <protection locked="0"/>
    </xf>
    <xf numFmtId="3" fontId="6" fillId="44" borderId="24" xfId="47" applyNumberFormat="1" applyFont="1" applyFill="1" applyBorder="1" applyAlignment="1">
      <alignment horizontal="right" vertical="center" indent="1"/>
      <protection/>
    </xf>
    <xf numFmtId="3" fontId="6" fillId="36" borderId="30" xfId="47" applyNumberFormat="1" applyFont="1" applyFill="1" applyBorder="1" applyAlignment="1" applyProtection="1">
      <alignment horizontal="right" vertical="center" indent="1"/>
      <protection locked="0"/>
    </xf>
    <xf numFmtId="3" fontId="6" fillId="36" borderId="125" xfId="47" applyNumberFormat="1" applyFont="1" applyFill="1" applyBorder="1" applyAlignment="1" applyProtection="1">
      <alignment horizontal="right" vertical="center" indent="1"/>
      <protection locked="0"/>
    </xf>
    <xf numFmtId="3" fontId="6" fillId="36" borderId="126" xfId="47" applyNumberFormat="1" applyFont="1" applyFill="1" applyBorder="1" applyAlignment="1" applyProtection="1">
      <alignment horizontal="right" vertical="center" indent="1"/>
      <protection locked="0"/>
    </xf>
    <xf numFmtId="3" fontId="6" fillId="44" borderId="50" xfId="47" applyNumberFormat="1" applyFont="1" applyFill="1" applyBorder="1" applyAlignment="1">
      <alignment horizontal="right" vertical="center" indent="1"/>
      <protection/>
    </xf>
    <xf numFmtId="3" fontId="6" fillId="36" borderId="127" xfId="47" applyNumberFormat="1" applyFont="1" applyFill="1" applyBorder="1" applyAlignment="1" applyProtection="1">
      <alignment horizontal="right" vertical="center" indent="1"/>
      <protection locked="0"/>
    </xf>
    <xf numFmtId="3" fontId="6" fillId="0" borderId="60" xfId="47" applyNumberFormat="1" applyFont="1" applyBorder="1" applyAlignment="1" applyProtection="1">
      <alignment horizontal="right" vertical="center" indent="1"/>
      <protection locked="0"/>
    </xf>
    <xf numFmtId="3" fontId="6" fillId="0" borderId="128" xfId="47" applyNumberFormat="1" applyFont="1" applyFill="1" applyBorder="1" applyAlignment="1">
      <alignment horizontal="right" vertical="center" indent="1"/>
      <protection/>
    </xf>
    <xf numFmtId="3" fontId="6" fillId="36" borderId="62" xfId="47" applyNumberFormat="1" applyFont="1" applyFill="1" applyBorder="1" applyAlignment="1" applyProtection="1">
      <alignment horizontal="right" vertical="center" indent="1"/>
      <protection locked="0"/>
    </xf>
    <xf numFmtId="3" fontId="6" fillId="36" borderId="50" xfId="47" applyNumberFormat="1" applyFont="1" applyFill="1" applyBorder="1" applyAlignment="1" applyProtection="1">
      <alignment horizontal="right" vertical="center" indent="1"/>
      <protection locked="0"/>
    </xf>
    <xf numFmtId="3" fontId="6" fillId="44" borderId="126" xfId="47" applyNumberFormat="1" applyFont="1" applyFill="1" applyBorder="1" applyAlignment="1">
      <alignment horizontal="right" vertical="center" indent="1"/>
      <protection/>
    </xf>
    <xf numFmtId="3" fontId="6" fillId="36" borderId="97" xfId="47" applyNumberFormat="1" applyFont="1" applyFill="1" applyBorder="1" applyAlignment="1" applyProtection="1">
      <alignment horizontal="right" vertical="center" indent="1"/>
      <protection locked="0"/>
    </xf>
    <xf numFmtId="3" fontId="6" fillId="0" borderId="68" xfId="47" applyNumberFormat="1" applyFont="1" applyBorder="1" applyAlignment="1" applyProtection="1">
      <alignment horizontal="right" vertical="center" indent="1"/>
      <protection locked="0"/>
    </xf>
    <xf numFmtId="3" fontId="6" fillId="0" borderId="121" xfId="47" applyNumberFormat="1" applyFont="1" applyBorder="1" applyAlignment="1" applyProtection="1">
      <alignment horizontal="right" vertical="center" indent="1"/>
      <protection locked="0"/>
    </xf>
    <xf numFmtId="3" fontId="6" fillId="0" borderId="121" xfId="47" applyNumberFormat="1" applyFont="1" applyFill="1" applyBorder="1" applyAlignment="1">
      <alignment horizontal="right" vertical="center" indent="1"/>
      <protection/>
    </xf>
    <xf numFmtId="3" fontId="6" fillId="0" borderId="111" xfId="47" applyNumberFormat="1" applyFont="1" applyBorder="1" applyAlignment="1" applyProtection="1">
      <alignment horizontal="right" vertical="center" indent="1"/>
      <protection locked="0"/>
    </xf>
    <xf numFmtId="3" fontId="6" fillId="0" borderId="129" xfId="47" applyNumberFormat="1" applyFont="1" applyBorder="1" applyAlignment="1" applyProtection="1">
      <alignment horizontal="right" vertical="center" indent="1"/>
      <protection locked="0"/>
    </xf>
    <xf numFmtId="3" fontId="6" fillId="0" borderId="36" xfId="47" applyNumberFormat="1" applyFont="1" applyBorder="1" applyAlignment="1" applyProtection="1">
      <alignment horizontal="right" vertical="center" indent="1"/>
      <protection locked="0"/>
    </xf>
    <xf numFmtId="3" fontId="6" fillId="0" borderId="123" xfId="47" applyNumberFormat="1" applyFont="1" applyFill="1" applyBorder="1" applyAlignment="1">
      <alignment horizontal="right" vertical="center" indent="1"/>
      <protection/>
    </xf>
    <xf numFmtId="3" fontId="6" fillId="0" borderId="37" xfId="47" applyNumberFormat="1" applyFont="1" applyBorder="1" applyAlignment="1" applyProtection="1">
      <alignment horizontal="right" vertical="center" indent="1"/>
      <protection locked="0"/>
    </xf>
    <xf numFmtId="3" fontId="6" fillId="0" borderId="44" xfId="47" applyNumberFormat="1" applyFont="1" applyFill="1" applyBorder="1" applyAlignment="1" applyProtection="1">
      <alignment horizontal="right" vertical="center" wrapText="1" indent="1"/>
      <protection locked="0"/>
    </xf>
    <xf numFmtId="0" fontId="6" fillId="0" borderId="44" xfId="47" applyFont="1" applyFill="1" applyBorder="1" applyAlignment="1" applyProtection="1">
      <alignment horizontal="right" vertical="center" wrapText="1" indent="1"/>
      <protection locked="0"/>
    </xf>
    <xf numFmtId="3" fontId="8" fillId="38" borderId="16" xfId="47" applyNumberFormat="1" applyFont="1" applyFill="1" applyBorder="1" applyAlignment="1" applyProtection="1">
      <alignment horizontal="right" vertical="center" wrapText="1" indent="1"/>
      <protection locked="0"/>
    </xf>
    <xf numFmtId="173" fontId="8" fillId="38" borderId="51" xfId="47" applyNumberFormat="1" applyFont="1" applyFill="1" applyBorder="1" applyAlignment="1">
      <alignment horizontal="right" vertical="center" indent="1"/>
      <protection/>
    </xf>
    <xf numFmtId="0" fontId="6" fillId="0" borderId="24" xfId="47" applyFont="1" applyBorder="1" applyAlignment="1">
      <alignment horizontal="right" vertical="center" indent="1"/>
      <protection/>
    </xf>
    <xf numFmtId="173" fontId="6" fillId="34" borderId="24" xfId="47" applyNumberFormat="1" applyFont="1" applyFill="1" applyBorder="1" applyAlignment="1">
      <alignment horizontal="right" vertical="center" indent="1"/>
      <protection/>
    </xf>
    <xf numFmtId="3" fontId="6" fillId="0" borderId="45" xfId="47" applyNumberFormat="1" applyFont="1" applyBorder="1" applyAlignment="1" applyProtection="1">
      <alignment horizontal="right" vertical="center" indent="1"/>
      <protection locked="0"/>
    </xf>
    <xf numFmtId="3" fontId="8" fillId="38" borderId="46" xfId="47" applyNumberFormat="1" applyFont="1" applyFill="1" applyBorder="1" applyAlignment="1" applyProtection="1">
      <alignment horizontal="right" vertical="center" wrapText="1" indent="1"/>
      <protection locked="0"/>
    </xf>
    <xf numFmtId="173" fontId="8" fillId="38" borderId="24" xfId="47" applyNumberFormat="1" applyFont="1" applyFill="1" applyBorder="1" applyAlignment="1">
      <alignment horizontal="right" vertical="center" indent="1"/>
      <protection/>
    </xf>
    <xf numFmtId="173" fontId="8" fillId="38" borderId="47" xfId="47" applyNumberFormat="1" applyFont="1" applyFill="1" applyBorder="1" applyAlignment="1">
      <alignment horizontal="right" vertical="center" indent="1"/>
      <protection/>
    </xf>
    <xf numFmtId="173" fontId="6" fillId="34" borderId="50"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104" xfId="47" applyNumberFormat="1" applyFont="1" applyFill="1" applyBorder="1" applyAlignment="1">
      <alignment horizontal="right" vertical="center" indent="1"/>
      <protection/>
    </xf>
    <xf numFmtId="3" fontId="6" fillId="38" borderId="58" xfId="47" applyNumberFormat="1" applyFont="1" applyFill="1" applyBorder="1" applyAlignment="1">
      <alignment horizontal="right" vertical="center" indent="1"/>
      <protection/>
    </xf>
    <xf numFmtId="3" fontId="6" fillId="38" borderId="130"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131" xfId="47" applyNumberFormat="1" applyFont="1" applyFill="1" applyBorder="1" applyAlignment="1">
      <alignment horizontal="right" vertical="center" indent="1"/>
      <protection/>
    </xf>
    <xf numFmtId="3" fontId="75" fillId="0" borderId="0" xfId="0" applyNumberFormat="1" applyFont="1" applyAlignment="1">
      <alignment horizontal="right" vertical="center" indent="1"/>
    </xf>
    <xf numFmtId="3" fontId="6" fillId="33" borderId="28" xfId="47" applyNumberFormat="1" applyFont="1" applyFill="1" applyBorder="1" applyAlignment="1">
      <alignment horizontal="right" vertical="center" indent="1"/>
      <protection/>
    </xf>
    <xf numFmtId="3" fontId="6" fillId="33" borderId="24" xfId="47" applyNumberFormat="1" applyFont="1" applyFill="1" applyBorder="1" applyAlignment="1">
      <alignment horizontal="right" vertical="center" indent="1"/>
      <protection/>
    </xf>
    <xf numFmtId="3" fontId="6" fillId="33" borderId="89" xfId="47" applyNumberFormat="1" applyFont="1" applyFill="1" applyBorder="1" applyAlignment="1">
      <alignment horizontal="right" vertical="center" indent="1"/>
      <protection/>
    </xf>
    <xf numFmtId="3" fontId="6" fillId="33" borderId="29" xfId="47" applyNumberFormat="1" applyFont="1" applyFill="1" applyBorder="1" applyAlignment="1">
      <alignment horizontal="right" vertical="center" indent="1"/>
      <protection/>
    </xf>
    <xf numFmtId="3" fontId="6" fillId="33" borderId="30" xfId="47" applyNumberFormat="1" applyFont="1" applyFill="1" applyBorder="1" applyAlignment="1">
      <alignment horizontal="right" vertical="center" indent="1"/>
      <protection/>
    </xf>
    <xf numFmtId="3" fontId="6" fillId="0" borderId="28" xfId="47" applyNumberFormat="1" applyFont="1" applyFill="1" applyBorder="1" applyAlignment="1">
      <alignment horizontal="right" vertical="center" indent="1"/>
      <protection/>
    </xf>
    <xf numFmtId="3" fontId="6" fillId="0" borderId="24" xfId="47" applyNumberFormat="1" applyFont="1" applyFill="1" applyBorder="1" applyAlignment="1">
      <alignment horizontal="right" vertical="center" indent="1"/>
      <protection/>
    </xf>
    <xf numFmtId="3" fontId="6" fillId="0" borderId="89" xfId="47" applyNumberFormat="1" applyFont="1" applyFill="1" applyBorder="1" applyAlignment="1">
      <alignment horizontal="right" vertical="center" indent="1"/>
      <protection/>
    </xf>
    <xf numFmtId="3" fontId="6" fillId="0" borderId="29" xfId="47" applyNumberFormat="1" applyFont="1" applyFill="1" applyBorder="1" applyAlignment="1">
      <alignment horizontal="right" vertical="center" indent="1"/>
      <protection/>
    </xf>
    <xf numFmtId="3" fontId="6" fillId="0" borderId="30" xfId="47" applyNumberFormat="1" applyFont="1" applyFill="1" applyBorder="1" applyAlignment="1">
      <alignment horizontal="right" vertical="center" indent="1"/>
      <protection/>
    </xf>
    <xf numFmtId="3" fontId="73" fillId="0" borderId="0" xfId="0" applyNumberFormat="1" applyFont="1" applyAlignment="1">
      <alignment horizontal="right" vertical="center" indent="1"/>
    </xf>
    <xf numFmtId="3" fontId="6" fillId="0" borderId="35" xfId="47" applyNumberFormat="1" applyFont="1" applyFill="1" applyBorder="1" applyAlignment="1">
      <alignment horizontal="right" vertical="center" indent="1"/>
      <protection/>
    </xf>
    <xf numFmtId="3" fontId="6" fillId="0" borderId="50" xfId="47" applyNumberFormat="1" applyFont="1" applyFill="1" applyBorder="1" applyAlignment="1">
      <alignment horizontal="right" vertical="center" indent="1"/>
      <protection/>
    </xf>
    <xf numFmtId="3" fontId="6" fillId="0" borderId="132" xfId="47" applyNumberFormat="1" applyFont="1" applyFill="1" applyBorder="1" applyAlignment="1">
      <alignment horizontal="right" vertical="center" indent="1"/>
      <protection/>
    </xf>
    <xf numFmtId="3" fontId="6" fillId="0" borderId="62" xfId="47" applyNumberFormat="1" applyFont="1" applyFill="1" applyBorder="1" applyAlignment="1">
      <alignment horizontal="right" vertical="center" indent="1"/>
      <protection/>
    </xf>
    <xf numFmtId="3" fontId="6" fillId="0" borderId="97" xfId="47" applyNumberFormat="1" applyFont="1" applyFill="1" applyBorder="1" applyAlignment="1">
      <alignment horizontal="right" vertical="center" indent="1"/>
      <protection/>
    </xf>
    <xf numFmtId="3" fontId="6" fillId="38" borderId="28" xfId="47" applyNumberFormat="1" applyFont="1" applyFill="1" applyBorder="1" applyAlignment="1">
      <alignment horizontal="right" vertical="center" indent="1"/>
      <protection/>
    </xf>
    <xf numFmtId="3" fontId="6" fillId="38" borderId="24" xfId="47" applyNumberFormat="1" applyFont="1" applyFill="1" applyBorder="1" applyAlignment="1">
      <alignment horizontal="right" vertical="center" indent="1"/>
      <protection/>
    </xf>
    <xf numFmtId="3" fontId="6" fillId="38" borderId="89" xfId="47" applyNumberFormat="1" applyFont="1" applyFill="1" applyBorder="1" applyAlignment="1">
      <alignment horizontal="right" vertical="center" indent="1"/>
      <protection/>
    </xf>
    <xf numFmtId="3" fontId="6" fillId="38" borderId="29" xfId="47" applyNumberFormat="1" applyFont="1" applyFill="1" applyBorder="1" applyAlignment="1">
      <alignment horizontal="right" vertical="center" indent="1"/>
      <protection/>
    </xf>
    <xf numFmtId="3" fontId="6" fillId="38" borderId="30"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33" xfId="47" applyNumberFormat="1" applyFont="1" applyFill="1" applyBorder="1" applyAlignment="1">
      <alignment horizontal="right" vertical="center" indent="1"/>
      <protection/>
    </xf>
    <xf numFmtId="3" fontId="6" fillId="38" borderId="21"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61" xfId="50" applyNumberFormat="1" applyFont="1" applyBorder="1" applyAlignment="1">
      <alignment horizontal="right" vertical="center" indent="1"/>
      <protection/>
    </xf>
    <xf numFmtId="3" fontId="12" fillId="0" borderId="16" xfId="50" applyNumberFormat="1" applyFont="1" applyBorder="1" applyAlignment="1">
      <alignment horizontal="right" vertical="center" indent="1"/>
      <protection/>
    </xf>
    <xf numFmtId="3" fontId="6" fillId="0" borderId="16" xfId="47" applyNumberFormat="1" applyFont="1" applyFill="1" applyBorder="1" applyAlignment="1">
      <alignment horizontal="right" vertical="center" indent="1"/>
      <protection/>
    </xf>
    <xf numFmtId="3" fontId="6" fillId="0" borderId="51"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4" xfId="50" applyNumberFormat="1" applyFont="1" applyBorder="1" applyAlignment="1">
      <alignment horizontal="right" vertical="center" indent="1"/>
      <protection/>
    </xf>
    <xf numFmtId="3" fontId="12" fillId="0" borderId="46" xfId="50" applyNumberFormat="1" applyFont="1" applyBorder="1" applyAlignment="1">
      <alignment horizontal="right" vertical="center" indent="1"/>
      <protection/>
    </xf>
    <xf numFmtId="3" fontId="6" fillId="0" borderId="28" xfId="50" applyNumberFormat="1" applyFont="1" applyBorder="1" applyAlignment="1">
      <alignment horizontal="right" vertical="center" indent="1"/>
      <protection/>
    </xf>
    <xf numFmtId="3" fontId="6" fillId="0" borderId="24"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5" xfId="50" applyNumberFormat="1" applyFont="1" applyBorder="1" applyAlignment="1">
      <alignment horizontal="right" vertical="center" indent="1"/>
      <protection/>
    </xf>
    <xf numFmtId="3" fontId="6" fillId="0" borderId="50" xfId="50" applyNumberFormat="1" applyFont="1" applyBorder="1" applyAlignment="1">
      <alignment horizontal="right" vertical="center" indent="1"/>
      <protection/>
    </xf>
    <xf numFmtId="3" fontId="6" fillId="0" borderId="15" xfId="50" applyNumberFormat="1" applyFont="1" applyBorder="1" applyAlignment="1">
      <alignment horizontal="right" vertical="center" indent="1"/>
      <protection/>
    </xf>
    <xf numFmtId="3" fontId="6" fillId="0" borderId="31"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6" fillId="38" borderId="134" xfId="47" applyNumberFormat="1" applyFont="1" applyFill="1" applyBorder="1" applyAlignment="1">
      <alignment horizontal="right" vertical="center" indent="1"/>
      <protection/>
    </xf>
    <xf numFmtId="3" fontId="73" fillId="0" borderId="57" xfId="0" applyNumberFormat="1" applyFont="1" applyFill="1" applyBorder="1" applyAlignment="1">
      <alignment horizontal="right" vertical="center" indent="1"/>
    </xf>
    <xf numFmtId="3" fontId="6" fillId="33" borderId="135" xfId="47" applyNumberFormat="1" applyFont="1" applyFill="1" applyBorder="1" applyAlignment="1">
      <alignment horizontal="right" vertical="center" indent="1"/>
      <protection/>
    </xf>
    <xf numFmtId="3" fontId="6" fillId="33" borderId="136" xfId="47" applyNumberFormat="1" applyFont="1" applyFill="1" applyBorder="1" applyAlignment="1">
      <alignment horizontal="right" vertical="center" indent="1"/>
      <protection/>
    </xf>
    <xf numFmtId="3" fontId="6" fillId="0" borderId="135" xfId="47" applyNumberFormat="1" applyFont="1" applyFill="1" applyBorder="1" applyAlignment="1">
      <alignment horizontal="right" vertical="center" indent="1"/>
      <protection/>
    </xf>
    <xf numFmtId="3" fontId="6" fillId="0" borderId="136" xfId="47" applyNumberFormat="1" applyFont="1" applyFill="1" applyBorder="1" applyAlignment="1">
      <alignment horizontal="right" vertical="center" indent="1"/>
      <protection/>
    </xf>
    <xf numFmtId="3" fontId="75" fillId="0" borderId="29" xfId="0" applyNumberFormat="1" applyFont="1" applyBorder="1" applyAlignment="1">
      <alignment horizontal="right" vertical="center" indent="1"/>
    </xf>
    <xf numFmtId="3" fontId="75" fillId="0" borderId="24" xfId="0" applyNumberFormat="1" applyFont="1" applyBorder="1" applyAlignment="1">
      <alignment horizontal="right" vertical="center" indent="1"/>
    </xf>
    <xf numFmtId="3" fontId="75" fillId="0" borderId="136" xfId="0" applyNumberFormat="1" applyFont="1" applyBorder="1" applyAlignment="1">
      <alignment horizontal="right" vertical="center" indent="1"/>
    </xf>
    <xf numFmtId="3" fontId="75" fillId="0" borderId="57" xfId="0" applyNumberFormat="1" applyFont="1" applyFill="1" applyBorder="1" applyAlignment="1">
      <alignment horizontal="right" vertical="center" indent="1"/>
    </xf>
    <xf numFmtId="3" fontId="75" fillId="0" borderId="28" xfId="0" applyNumberFormat="1" applyFont="1" applyBorder="1" applyAlignment="1">
      <alignment horizontal="right" vertical="center" indent="1"/>
    </xf>
    <xf numFmtId="3" fontId="73" fillId="0" borderId="29" xfId="0" applyNumberFormat="1" applyFont="1" applyBorder="1" applyAlignment="1">
      <alignment horizontal="right" vertical="center" indent="1"/>
    </xf>
    <xf numFmtId="3" fontId="73" fillId="0" borderId="24" xfId="0" applyNumberFormat="1" applyFont="1" applyBorder="1" applyAlignment="1">
      <alignment horizontal="right" vertical="center" indent="1"/>
    </xf>
    <xf numFmtId="3" fontId="73" fillId="0" borderId="136" xfId="0" applyNumberFormat="1" applyFont="1" applyBorder="1" applyAlignment="1">
      <alignment horizontal="right" vertical="center" indent="1"/>
    </xf>
    <xf numFmtId="3" fontId="73" fillId="0" borderId="28" xfId="0" applyNumberFormat="1" applyFont="1" applyBorder="1" applyAlignment="1">
      <alignment horizontal="right" vertical="center" indent="1"/>
    </xf>
    <xf numFmtId="3" fontId="6" fillId="38" borderId="136" xfId="47" applyNumberFormat="1" applyFont="1" applyFill="1" applyBorder="1" applyAlignment="1">
      <alignment horizontal="right" vertical="center" indent="1"/>
      <protection/>
    </xf>
    <xf numFmtId="3" fontId="73" fillId="0" borderId="62" xfId="0" applyNumberFormat="1" applyFont="1" applyBorder="1" applyAlignment="1">
      <alignment horizontal="right" vertical="center" indent="1"/>
    </xf>
    <xf numFmtId="3" fontId="73" fillId="0" borderId="50" xfId="0" applyNumberFormat="1" applyFont="1" applyBorder="1" applyAlignment="1">
      <alignment horizontal="right" vertical="center" indent="1"/>
    </xf>
    <xf numFmtId="3" fontId="73" fillId="0" borderId="137" xfId="0" applyNumberFormat="1" applyFont="1" applyBorder="1" applyAlignment="1">
      <alignment horizontal="right" vertical="center" indent="1"/>
    </xf>
    <xf numFmtId="3" fontId="73" fillId="0" borderId="35"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133" xfId="47" applyNumberFormat="1" applyFont="1" applyFill="1" applyBorder="1" applyAlignment="1">
      <alignment horizontal="right" vertical="center" indent="1"/>
      <protection/>
    </xf>
    <xf numFmtId="3" fontId="6" fillId="35" borderId="138" xfId="47" applyNumberFormat="1" applyFont="1" applyFill="1" applyBorder="1" applyAlignment="1">
      <alignment horizontal="right" vertical="center" indent="1"/>
      <protection/>
    </xf>
    <xf numFmtId="3" fontId="6" fillId="35" borderId="21"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0" fillId="0" borderId="0" xfId="0" applyNumberFormat="1" applyAlignment="1">
      <alignment horizontal="right" vertical="center" indent="1"/>
    </xf>
    <xf numFmtId="3" fontId="75" fillId="0" borderId="0" xfId="0" applyNumberFormat="1" applyFont="1" applyFill="1" applyAlignment="1">
      <alignment horizontal="right" vertical="center" indent="1"/>
    </xf>
    <xf numFmtId="3" fontId="0" fillId="0" borderId="0" xfId="0" applyNumberFormat="1" applyFont="1" applyAlignment="1">
      <alignment horizontal="right" vertical="center" indent="1"/>
    </xf>
    <xf numFmtId="3" fontId="6" fillId="13" borderId="87" xfId="47" applyNumberFormat="1" applyFont="1" applyFill="1" applyBorder="1" applyAlignment="1">
      <alignment horizontal="right" vertical="center" indent="1"/>
      <protection/>
    </xf>
    <xf numFmtId="3" fontId="6" fillId="13" borderId="139" xfId="47" applyNumberFormat="1" applyFont="1" applyFill="1" applyBorder="1" applyAlignment="1">
      <alignment horizontal="right" vertical="center" indent="1"/>
      <protection/>
    </xf>
    <xf numFmtId="3" fontId="6" fillId="13" borderId="140" xfId="47" applyNumberFormat="1" applyFont="1" applyFill="1" applyBorder="1" applyAlignment="1">
      <alignment horizontal="right" vertical="center" indent="1"/>
      <protection/>
    </xf>
    <xf numFmtId="3" fontId="6" fillId="35" borderId="76" xfId="47" applyNumberFormat="1" applyFont="1" applyFill="1" applyBorder="1" applyAlignment="1">
      <alignment horizontal="right" vertical="center" indent="1"/>
      <protection/>
    </xf>
    <xf numFmtId="3" fontId="6" fillId="35" borderId="141" xfId="47" applyNumberFormat="1" applyFont="1" applyFill="1" applyBorder="1" applyAlignment="1">
      <alignment horizontal="right" vertical="center" indent="1"/>
      <protection/>
    </xf>
    <xf numFmtId="3" fontId="6" fillId="35" borderId="142" xfId="47" applyNumberFormat="1" applyFont="1" applyFill="1" applyBorder="1" applyAlignment="1">
      <alignment horizontal="right" vertical="center" indent="1"/>
      <protection/>
    </xf>
    <xf numFmtId="3" fontId="6" fillId="7" borderId="76" xfId="47" applyNumberFormat="1" applyFont="1" applyFill="1" applyBorder="1" applyAlignment="1">
      <alignment horizontal="right" vertical="center" indent="1"/>
      <protection/>
    </xf>
    <xf numFmtId="3" fontId="6" fillId="7" borderId="141" xfId="47" applyNumberFormat="1" applyFont="1" applyFill="1" applyBorder="1" applyAlignment="1">
      <alignment horizontal="right" vertical="center" indent="1"/>
      <protection/>
    </xf>
    <xf numFmtId="3" fontId="6" fillId="7" borderId="142" xfId="47" applyNumberFormat="1" applyFont="1" applyFill="1" applyBorder="1" applyAlignment="1">
      <alignment horizontal="right" vertical="center" indent="1"/>
      <protection/>
    </xf>
    <xf numFmtId="3" fontId="6" fillId="36" borderId="76" xfId="47" applyNumberFormat="1" applyFont="1" applyFill="1" applyBorder="1" applyAlignment="1">
      <alignment horizontal="right" vertical="center" indent="1"/>
      <protection/>
    </xf>
    <xf numFmtId="3" fontId="6" fillId="36" borderId="141" xfId="47" applyNumberFormat="1" applyFont="1" applyFill="1" applyBorder="1" applyAlignment="1">
      <alignment horizontal="right" vertical="center" indent="1"/>
      <protection/>
    </xf>
    <xf numFmtId="3" fontId="6" fillId="36" borderId="142" xfId="47" applyNumberFormat="1" applyFont="1" applyFill="1" applyBorder="1" applyAlignment="1">
      <alignment horizontal="right" vertical="center" indent="1"/>
      <protection/>
    </xf>
    <xf numFmtId="3" fontId="6" fillId="0" borderId="76" xfId="47" applyNumberFormat="1" applyFont="1" applyFill="1" applyBorder="1" applyAlignment="1">
      <alignment horizontal="right" vertical="center" indent="1"/>
      <protection/>
    </xf>
    <xf numFmtId="3" fontId="6" fillId="0" borderId="141" xfId="47" applyNumberFormat="1" applyFont="1" applyFill="1" applyBorder="1" applyAlignment="1">
      <alignment horizontal="right" vertical="center" indent="1"/>
      <protection/>
    </xf>
    <xf numFmtId="3" fontId="6" fillId="0" borderId="142" xfId="47" applyNumberFormat="1" applyFont="1" applyFill="1" applyBorder="1" applyAlignment="1">
      <alignment horizontal="right" vertical="center" indent="1"/>
      <protection/>
    </xf>
    <xf numFmtId="3" fontId="6" fillId="0" borderId="80" xfId="47" applyNumberFormat="1" applyFont="1" applyFill="1" applyBorder="1" applyAlignment="1">
      <alignment horizontal="right" vertical="center" indent="1"/>
      <protection/>
    </xf>
    <xf numFmtId="3" fontId="6" fillId="0" borderId="143" xfId="47" applyNumberFormat="1" applyFont="1" applyFill="1" applyBorder="1" applyAlignment="1">
      <alignment horizontal="right" vertical="center" indent="1"/>
      <protection/>
    </xf>
    <xf numFmtId="3" fontId="6" fillId="0" borderId="144" xfId="47" applyNumberFormat="1" applyFont="1" applyFill="1" applyBorder="1" applyAlignment="1">
      <alignment horizontal="right" vertical="center" indent="1"/>
      <protection/>
    </xf>
    <xf numFmtId="3" fontId="6" fillId="13" borderId="76" xfId="47" applyNumberFormat="1" applyFont="1" applyFill="1" applyBorder="1" applyAlignment="1">
      <alignment horizontal="right" vertical="center" indent="1"/>
      <protection/>
    </xf>
    <xf numFmtId="3" fontId="6" fillId="13" borderId="141" xfId="47" applyNumberFormat="1" applyFont="1" applyFill="1" applyBorder="1" applyAlignment="1">
      <alignment horizontal="right" vertical="center" indent="1"/>
      <protection/>
    </xf>
    <xf numFmtId="3" fontId="6" fillId="13" borderId="142" xfId="47" applyNumberFormat="1" applyFont="1" applyFill="1" applyBorder="1" applyAlignment="1">
      <alignment horizontal="right" vertical="center" indent="1"/>
      <protection/>
    </xf>
    <xf numFmtId="0" fontId="74"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6" fillId="0" borderId="22" xfId="47" applyFont="1" applyFill="1" applyBorder="1" applyAlignment="1" applyProtection="1">
      <alignment horizontal="left" vertical="center" wrapText="1"/>
      <protection locked="0"/>
    </xf>
    <xf numFmtId="0" fontId="6" fillId="0" borderId="31" xfId="47" applyFont="1" applyBorder="1" applyAlignment="1" applyProtection="1">
      <alignment horizontal="center" vertical="center" wrapText="1"/>
      <protection locked="0"/>
    </xf>
    <xf numFmtId="164" fontId="6" fillId="0" borderId="28" xfId="47" applyNumberFormat="1" applyFont="1" applyFill="1" applyBorder="1" applyAlignment="1" applyProtection="1">
      <alignment horizontal="right" vertical="center" wrapText="1" indent="1"/>
      <protection locked="0"/>
    </xf>
    <xf numFmtId="164" fontId="6" fillId="0" borderId="24" xfId="47" applyNumberFormat="1" applyFont="1" applyFill="1" applyBorder="1" applyAlignment="1" applyProtection="1">
      <alignment horizontal="right" vertical="center" wrapText="1" indent="1"/>
      <protection locked="0"/>
    </xf>
    <xf numFmtId="2" fontId="6" fillId="0" borderId="29" xfId="47" applyNumberFormat="1" applyFont="1" applyFill="1" applyBorder="1" applyAlignment="1" applyProtection="1">
      <alignment horizontal="right" vertical="center" indent="1"/>
      <protection locked="0"/>
    </xf>
    <xf numFmtId="2" fontId="6" fillId="0" borderId="60" xfId="47" applyNumberFormat="1" applyFont="1" applyFill="1" applyBorder="1" applyAlignment="1" applyProtection="1">
      <alignment horizontal="right" vertical="center" wrapText="1" indent="1"/>
      <protection locked="0"/>
    </xf>
    <xf numFmtId="2" fontId="6" fillId="0" borderId="29" xfId="47" applyNumberFormat="1" applyFont="1" applyFill="1" applyBorder="1" applyAlignment="1" applyProtection="1">
      <alignment horizontal="right" vertical="center" wrapText="1" indent="1"/>
      <protection locked="0"/>
    </xf>
    <xf numFmtId="2" fontId="6" fillId="0" borderId="62" xfId="47" applyNumberFormat="1" applyFont="1" applyFill="1" applyBorder="1" applyAlignment="1" applyProtection="1">
      <alignment horizontal="right" vertical="center" wrapText="1" indent="1"/>
      <protection locked="0"/>
    </xf>
    <xf numFmtId="2" fontId="8" fillId="0" borderId="21" xfId="47" applyNumberFormat="1" applyFont="1" applyFill="1" applyBorder="1" applyAlignment="1" applyProtection="1">
      <alignment horizontal="right" vertical="center" wrapText="1" indent="1"/>
      <protection locked="0"/>
    </xf>
    <xf numFmtId="164" fontId="0" fillId="0" borderId="0" xfId="0" applyNumberFormat="1" applyAlignment="1">
      <alignment vertical="center"/>
    </xf>
    <xf numFmtId="164" fontId="6" fillId="0" borderId="60" xfId="47" applyNumberFormat="1" applyFont="1" applyFill="1" applyBorder="1" applyAlignment="1" applyProtection="1">
      <alignment horizontal="right" vertical="center" wrapText="1" indent="1"/>
      <protection locked="0"/>
    </xf>
    <xf numFmtId="164" fontId="6" fillId="0" borderId="29" xfId="47" applyNumberFormat="1" applyFont="1" applyFill="1" applyBorder="1" applyAlignment="1" applyProtection="1">
      <alignment horizontal="right" vertical="center" wrapText="1" indent="1"/>
      <protection locked="0"/>
    </xf>
    <xf numFmtId="164" fontId="6" fillId="0" borderId="46" xfId="47" applyNumberFormat="1" applyFont="1" applyFill="1" applyBorder="1" applyAlignment="1" applyProtection="1">
      <alignment horizontal="right" vertical="center" wrapText="1" indent="1"/>
      <protection locked="0"/>
    </xf>
    <xf numFmtId="164" fontId="6" fillId="0" borderId="50" xfId="47" applyNumberFormat="1" applyFont="1" applyFill="1" applyBorder="1" applyAlignment="1" applyProtection="1">
      <alignment horizontal="right" vertical="center" wrapText="1" indent="1"/>
      <protection locked="0"/>
    </xf>
    <xf numFmtId="164" fontId="8" fillId="0" borderId="13" xfId="47" applyNumberFormat="1" applyFont="1" applyFill="1" applyBorder="1" applyAlignment="1" applyProtection="1">
      <alignment horizontal="right" vertical="center" wrapText="1" indent="1"/>
      <protection locked="0"/>
    </xf>
    <xf numFmtId="2" fontId="6" fillId="0" borderId="47" xfId="47" applyNumberFormat="1" applyFont="1" applyFill="1" applyBorder="1" applyAlignment="1" applyProtection="1">
      <alignment horizontal="right" vertical="center" wrapText="1" indent="1"/>
      <protection locked="0"/>
    </xf>
    <xf numFmtId="2" fontId="6" fillId="0" borderId="30" xfId="47" applyNumberFormat="1" applyFont="1" applyFill="1" applyBorder="1" applyAlignment="1" applyProtection="1">
      <alignment horizontal="right" vertical="center" wrapText="1" indent="1"/>
      <protection locked="0"/>
    </xf>
    <xf numFmtId="2" fontId="6" fillId="0" borderId="97" xfId="47" applyNumberFormat="1" applyFont="1" applyFill="1" applyBorder="1" applyAlignment="1" applyProtection="1">
      <alignment horizontal="right" vertical="center" wrapText="1" indent="1"/>
      <protection locked="0"/>
    </xf>
    <xf numFmtId="2" fontId="8" fillId="0" borderId="14" xfId="47" applyNumberFormat="1" applyFont="1" applyFill="1" applyBorder="1" applyAlignment="1" applyProtection="1">
      <alignment horizontal="right" vertical="center" wrapText="1" indent="1"/>
      <protection locked="0"/>
    </xf>
    <xf numFmtId="165" fontId="8" fillId="0" borderId="12" xfId="47" applyNumberFormat="1" applyFont="1" applyFill="1" applyBorder="1" applyAlignment="1" applyProtection="1">
      <alignment horizontal="right" vertical="center" wrapText="1" indent="1"/>
      <protection locked="0"/>
    </xf>
    <xf numFmtId="164" fontId="6" fillId="0" borderId="35" xfId="47" applyNumberFormat="1" applyFont="1" applyFill="1" applyBorder="1" applyAlignment="1" applyProtection="1">
      <alignment horizontal="right" vertical="center" wrapText="1" indent="1"/>
      <protection locked="0"/>
    </xf>
    <xf numFmtId="164" fontId="6" fillId="0" borderId="47" xfId="47" applyNumberFormat="1" applyFont="1" applyFill="1" applyBorder="1" applyAlignment="1" applyProtection="1">
      <alignment horizontal="right" vertical="center" wrapText="1" indent="1"/>
      <protection locked="0"/>
    </xf>
    <xf numFmtId="164" fontId="6" fillId="0" borderId="30" xfId="47" applyNumberFormat="1" applyFont="1" applyFill="1" applyBorder="1" applyAlignment="1" applyProtection="1">
      <alignment horizontal="right" vertical="center" wrapText="1" indent="1"/>
      <protection locked="0"/>
    </xf>
    <xf numFmtId="164" fontId="8" fillId="0" borderId="14" xfId="47" applyNumberFormat="1" applyFont="1" applyFill="1" applyBorder="1" applyAlignment="1" applyProtection="1">
      <alignment horizontal="right" vertical="center" wrapText="1" indent="1"/>
      <protection locked="0"/>
    </xf>
    <xf numFmtId="164" fontId="8" fillId="0" borderId="12" xfId="47" applyNumberFormat="1" applyFont="1" applyFill="1" applyBorder="1" applyAlignment="1" applyProtection="1">
      <alignment horizontal="right" vertical="center" wrapText="1" indent="1"/>
      <protection locked="0"/>
    </xf>
    <xf numFmtId="179" fontId="6" fillId="0" borderId="46" xfId="47" applyNumberFormat="1" applyFont="1" applyFill="1" applyBorder="1" applyAlignment="1" applyProtection="1">
      <alignment horizontal="right" vertical="center" wrapText="1" indent="1"/>
      <protection locked="0"/>
    </xf>
    <xf numFmtId="179" fontId="8" fillId="0" borderId="13" xfId="47" applyNumberFormat="1" applyFont="1" applyFill="1" applyBorder="1" applyAlignment="1" applyProtection="1">
      <alignment horizontal="right" vertical="center" wrapText="1" indent="1"/>
      <protection locked="0"/>
    </xf>
    <xf numFmtId="179" fontId="8" fillId="0" borderId="14" xfId="47" applyNumberFormat="1" applyFont="1" applyFill="1" applyBorder="1" applyAlignment="1" applyProtection="1">
      <alignment horizontal="right" vertical="center" wrapText="1" indent="1"/>
      <protection locked="0"/>
    </xf>
    <xf numFmtId="164" fontId="6" fillId="0" borderId="44" xfId="47" applyNumberFormat="1" applyFont="1" applyFill="1" applyBorder="1" applyAlignment="1" applyProtection="1">
      <alignment horizontal="right" vertical="center" wrapText="1" indent="1"/>
      <protection locked="0"/>
    </xf>
    <xf numFmtId="164" fontId="0" fillId="0" borderId="12" xfId="0" applyNumberFormat="1" applyFont="1" applyBorder="1" applyAlignment="1">
      <alignment horizontal="right" vertical="center" indent="1"/>
    </xf>
    <xf numFmtId="164" fontId="0" fillId="0" borderId="14" xfId="0" applyNumberFormat="1" applyFont="1" applyBorder="1" applyAlignment="1">
      <alignment horizontal="right" vertical="center" indent="1"/>
    </xf>
    <xf numFmtId="164" fontId="54" fillId="0" borderId="12" xfId="0" applyNumberFormat="1" applyFont="1" applyBorder="1" applyAlignment="1">
      <alignment horizontal="right" vertical="center" indent="1"/>
    </xf>
    <xf numFmtId="164" fontId="54" fillId="0" borderId="14" xfId="0" applyNumberFormat="1" applyFont="1" applyBorder="1" applyAlignment="1">
      <alignment horizontal="right" vertical="center" indent="1"/>
    </xf>
    <xf numFmtId="181" fontId="0" fillId="0" borderId="47" xfId="0" applyNumberFormat="1" applyFont="1" applyBorder="1" applyAlignment="1">
      <alignment horizontal="right" vertical="center" indent="1"/>
    </xf>
    <xf numFmtId="181" fontId="0" fillId="0" borderId="30" xfId="0" applyNumberFormat="1" applyFont="1" applyBorder="1" applyAlignment="1">
      <alignment horizontal="right" vertical="center" indent="1"/>
    </xf>
    <xf numFmtId="181" fontId="0" fillId="0" borderId="97" xfId="0" applyNumberFormat="1" applyFont="1" applyBorder="1" applyAlignment="1">
      <alignment horizontal="right" vertical="center" indent="1"/>
    </xf>
    <xf numFmtId="181" fontId="0" fillId="0" borderId="14" xfId="0" applyNumberFormat="1" applyFont="1" applyBorder="1" applyAlignment="1">
      <alignment horizontal="right" vertical="center" indent="1"/>
    </xf>
    <xf numFmtId="181" fontId="6" fillId="39" borderId="44" xfId="47" applyNumberFormat="1" applyFont="1" applyFill="1" applyBorder="1" applyAlignment="1" applyProtection="1">
      <alignment horizontal="right" vertical="center" indent="1"/>
      <protection locked="0"/>
    </xf>
    <xf numFmtId="181" fontId="0" fillId="39" borderId="47" xfId="0" applyNumberFormat="1" applyFill="1" applyBorder="1" applyAlignment="1">
      <alignment horizontal="right" vertical="center" indent="1"/>
    </xf>
    <xf numFmtId="181" fontId="6" fillId="39" borderId="28" xfId="47" applyNumberFormat="1" applyFont="1" applyFill="1" applyBorder="1" applyAlignment="1" applyProtection="1">
      <alignment horizontal="right" vertical="center" indent="1"/>
      <protection locked="0"/>
    </xf>
    <xf numFmtId="181" fontId="0" fillId="39" borderId="30" xfId="0" applyNumberFormat="1" applyFill="1" applyBorder="1" applyAlignment="1">
      <alignment horizontal="right" vertical="center" indent="1"/>
    </xf>
    <xf numFmtId="181" fontId="6" fillId="39" borderId="35" xfId="47" applyNumberFormat="1" applyFont="1" applyFill="1" applyBorder="1" applyAlignment="1" applyProtection="1">
      <alignment horizontal="right" vertical="center" wrapText="1" indent="1"/>
      <protection locked="0"/>
    </xf>
    <xf numFmtId="181" fontId="0" fillId="39" borderId="97" xfId="0" applyNumberFormat="1" applyFill="1" applyBorder="1" applyAlignment="1">
      <alignment horizontal="right" vertical="center" indent="1"/>
    </xf>
    <xf numFmtId="181" fontId="8" fillId="39" borderId="12" xfId="47" applyNumberFormat="1" applyFont="1" applyFill="1" applyBorder="1" applyAlignment="1" applyProtection="1">
      <alignment horizontal="right" vertical="center" wrapText="1" indent="1"/>
      <protection locked="0"/>
    </xf>
    <xf numFmtId="181" fontId="0" fillId="39" borderId="14" xfId="0" applyNumberFormat="1" applyFill="1" applyBorder="1" applyAlignment="1">
      <alignment horizontal="right" vertical="center" indent="1"/>
    </xf>
    <xf numFmtId="164" fontId="6" fillId="0" borderId="15" xfId="47" applyNumberFormat="1" applyFont="1" applyFill="1" applyBorder="1" applyAlignment="1" applyProtection="1">
      <alignment horizontal="right" vertical="center" wrapText="1" indent="1"/>
      <protection locked="0"/>
    </xf>
    <xf numFmtId="164" fontId="6" fillId="0" borderId="10" xfId="47" applyNumberFormat="1" applyFont="1" applyFill="1" applyBorder="1" applyAlignment="1" applyProtection="1">
      <alignment horizontal="right" vertical="center" wrapText="1" indent="1"/>
      <protection locked="0"/>
    </xf>
    <xf numFmtId="164" fontId="8" fillId="0" borderId="63" xfId="47" applyNumberFormat="1" applyFont="1" applyFill="1" applyBorder="1" applyAlignment="1" applyProtection="1">
      <alignment horizontal="right" vertical="center" wrapText="1" indent="1"/>
      <protection locked="0"/>
    </xf>
    <xf numFmtId="164" fontId="8" fillId="0" borderId="37" xfId="47" applyNumberFormat="1" applyFont="1" applyFill="1" applyBorder="1" applyAlignment="1" applyProtection="1">
      <alignment horizontal="right" vertical="center" wrapText="1" indent="1"/>
      <protection locked="0"/>
    </xf>
    <xf numFmtId="181" fontId="6" fillId="0" borderId="46" xfId="47" applyNumberFormat="1" applyFont="1" applyFill="1" applyBorder="1" applyAlignment="1" applyProtection="1">
      <alignment horizontal="right" vertical="center" wrapText="1" indent="1"/>
      <protection locked="0"/>
    </xf>
    <xf numFmtId="181" fontId="6" fillId="0" borderId="24" xfId="47" applyNumberFormat="1" applyFont="1" applyFill="1" applyBorder="1" applyAlignment="1" applyProtection="1">
      <alignment horizontal="right" vertical="center" wrapText="1" indent="1"/>
      <protection locked="0"/>
    </xf>
    <xf numFmtId="181" fontId="6" fillId="0" borderId="31" xfId="47" applyNumberFormat="1" applyFont="1" applyFill="1" applyBorder="1" applyAlignment="1" applyProtection="1">
      <alignment horizontal="right" vertical="center" wrapText="1" indent="1"/>
      <protection locked="0"/>
    </xf>
    <xf numFmtId="1" fontId="6" fillId="0" borderId="24" xfId="47" applyNumberFormat="1" applyFont="1" applyFill="1" applyBorder="1" applyAlignment="1" applyProtection="1">
      <alignment horizontal="right" vertical="center" wrapText="1" indent="1"/>
      <protection locked="0"/>
    </xf>
    <xf numFmtId="1" fontId="8" fillId="0" borderId="36" xfId="47" applyNumberFormat="1" applyFont="1" applyFill="1" applyBorder="1" applyAlignment="1" applyProtection="1">
      <alignment horizontal="right" vertical="center" wrapText="1" indent="1"/>
      <protection locked="0"/>
    </xf>
    <xf numFmtId="165" fontId="6" fillId="0" borderId="28" xfId="47" applyNumberFormat="1" applyFont="1" applyFill="1" applyBorder="1" applyAlignment="1" applyProtection="1">
      <alignment horizontal="right" vertical="center" wrapText="1" indent="1"/>
      <protection locked="0"/>
    </xf>
    <xf numFmtId="165" fontId="8" fillId="0" borderId="63" xfId="47" applyNumberFormat="1" applyFont="1" applyFill="1" applyBorder="1" applyAlignment="1" applyProtection="1">
      <alignment horizontal="right" vertical="center" wrapText="1" indent="1"/>
      <protection locked="0"/>
    </xf>
    <xf numFmtId="165" fontId="6" fillId="0" borderId="46" xfId="47" applyNumberFormat="1" applyFont="1" applyFill="1" applyBorder="1" applyAlignment="1" applyProtection="1">
      <alignment horizontal="right" vertical="center" wrapText="1" indent="1"/>
      <protection locked="0"/>
    </xf>
    <xf numFmtId="165" fontId="6" fillId="0" borderId="24" xfId="47" applyNumberFormat="1" applyFont="1" applyFill="1" applyBorder="1" applyAlignment="1" applyProtection="1">
      <alignment horizontal="right" vertical="center" wrapText="1" indent="1"/>
      <protection locked="0"/>
    </xf>
    <xf numFmtId="165" fontId="6" fillId="0" borderId="31" xfId="47" applyNumberFormat="1" applyFont="1" applyFill="1" applyBorder="1" applyAlignment="1" applyProtection="1">
      <alignment horizontal="right" vertical="center" wrapText="1" indent="1"/>
      <protection locked="0"/>
    </xf>
    <xf numFmtId="165" fontId="8" fillId="0" borderId="36" xfId="47" applyNumberFormat="1" applyFont="1" applyFill="1" applyBorder="1" applyAlignment="1" applyProtection="1">
      <alignment horizontal="right" vertical="center" wrapText="1" indent="1"/>
      <protection locked="0"/>
    </xf>
    <xf numFmtId="165" fontId="6" fillId="0" borderId="47" xfId="47" applyNumberFormat="1" applyFont="1" applyFill="1" applyBorder="1" applyAlignment="1" applyProtection="1">
      <alignment horizontal="right" vertical="center" wrapText="1" indent="1"/>
      <protection locked="0"/>
    </xf>
    <xf numFmtId="165" fontId="6" fillId="0" borderId="30" xfId="47" applyNumberFormat="1" applyFont="1" applyFill="1" applyBorder="1" applyAlignment="1" applyProtection="1">
      <alignment horizontal="right" vertical="center" wrapText="1" indent="1"/>
      <protection locked="0"/>
    </xf>
    <xf numFmtId="165" fontId="6" fillId="0" borderId="10" xfId="47" applyNumberFormat="1" applyFont="1" applyFill="1" applyBorder="1" applyAlignment="1" applyProtection="1">
      <alignment horizontal="right" vertical="center" wrapText="1" indent="1"/>
      <protection locked="0"/>
    </xf>
    <xf numFmtId="165" fontId="8" fillId="0" borderId="37" xfId="47" applyNumberFormat="1" applyFont="1" applyFill="1" applyBorder="1" applyAlignment="1" applyProtection="1">
      <alignment horizontal="right" vertical="center" wrapText="1" indent="1"/>
      <protection locked="0"/>
    </xf>
    <xf numFmtId="164" fontId="6" fillId="0" borderId="34" xfId="47" applyNumberFormat="1" applyFont="1" applyFill="1" applyBorder="1" applyAlignment="1" applyProtection="1">
      <alignment horizontal="right" vertical="center" wrapText="1" indent="1"/>
      <protection locked="0"/>
    </xf>
    <xf numFmtId="164" fontId="8" fillId="0" borderId="129" xfId="47" applyNumberFormat="1" applyFont="1" applyFill="1" applyBorder="1" applyAlignment="1" applyProtection="1">
      <alignment horizontal="right" vertical="center" wrapText="1" indent="1"/>
      <protection locked="0"/>
    </xf>
    <xf numFmtId="183" fontId="6" fillId="0" borderId="44" xfId="47" applyNumberFormat="1" applyFont="1" applyFill="1" applyBorder="1" applyAlignment="1" applyProtection="1">
      <alignment horizontal="right" vertical="center" wrapText="1" indent="1"/>
      <protection locked="0"/>
    </xf>
    <xf numFmtId="183" fontId="6" fillId="0" borderId="28" xfId="47" applyNumberFormat="1" applyFont="1" applyFill="1" applyBorder="1" applyAlignment="1" applyProtection="1">
      <alignment horizontal="right" vertical="center" wrapText="1" indent="1"/>
      <protection locked="0"/>
    </xf>
    <xf numFmtId="183" fontId="6" fillId="0" borderId="24" xfId="47" applyNumberFormat="1" applyFont="1" applyFill="1" applyBorder="1" applyAlignment="1" applyProtection="1">
      <alignment horizontal="right" vertical="center" wrapText="1" indent="1"/>
      <protection locked="0"/>
    </xf>
    <xf numFmtId="183" fontId="6" fillId="0" borderId="35" xfId="47" applyNumberFormat="1" applyFont="1" applyFill="1" applyBorder="1" applyAlignment="1" applyProtection="1">
      <alignment horizontal="right" vertical="center" wrapText="1" indent="1"/>
      <protection locked="0"/>
    </xf>
    <xf numFmtId="183" fontId="8" fillId="0" borderId="12" xfId="47" applyNumberFormat="1" applyFont="1" applyFill="1" applyBorder="1" applyAlignment="1" applyProtection="1">
      <alignment horizontal="right" vertical="center" wrapText="1" indent="1"/>
      <protection locked="0"/>
    </xf>
    <xf numFmtId="181" fontId="6" fillId="0" borderId="50" xfId="47" applyNumberFormat="1" applyFont="1" applyFill="1" applyBorder="1" applyAlignment="1" applyProtection="1">
      <alignment horizontal="right" vertical="center" wrapText="1" indent="1"/>
      <protection locked="0"/>
    </xf>
    <xf numFmtId="181" fontId="8" fillId="0" borderId="13" xfId="47" applyNumberFormat="1" applyFont="1" applyFill="1" applyBorder="1" applyAlignment="1" applyProtection="1">
      <alignment horizontal="right" vertical="center" wrapText="1" indent="1"/>
      <protection locked="0"/>
    </xf>
    <xf numFmtId="181" fontId="0" fillId="0" borderId="145" xfId="0" applyNumberFormat="1" applyFont="1" applyBorder="1" applyAlignment="1">
      <alignment horizontal="right" vertical="center" indent="1"/>
    </xf>
    <xf numFmtId="181" fontId="0" fillId="0" borderId="99" xfId="0" applyNumberFormat="1" applyFont="1" applyBorder="1" applyAlignment="1">
      <alignment horizontal="right" vertical="center" indent="1"/>
    </xf>
    <xf numFmtId="181" fontId="0" fillId="0" borderId="146" xfId="0" applyNumberFormat="1" applyFont="1" applyBorder="1" applyAlignment="1">
      <alignment horizontal="right" vertical="center" indent="1"/>
    </xf>
    <xf numFmtId="181" fontId="0" fillId="0" borderId="27" xfId="0" applyNumberFormat="1" applyFont="1" applyBorder="1" applyAlignment="1">
      <alignment horizontal="right" vertical="center" indent="1"/>
    </xf>
    <xf numFmtId="1" fontId="6" fillId="0" borderId="46" xfId="47" applyNumberFormat="1" applyFont="1" applyFill="1" applyBorder="1" applyAlignment="1" applyProtection="1">
      <alignment horizontal="right" vertical="center" wrapText="1" indent="1"/>
      <protection locked="0"/>
    </xf>
    <xf numFmtId="1" fontId="6" fillId="0" borderId="31" xfId="47" applyNumberFormat="1" applyFont="1" applyFill="1" applyBorder="1" applyAlignment="1" applyProtection="1">
      <alignment horizontal="right" vertical="center" wrapText="1" indent="1"/>
      <protection locked="0"/>
    </xf>
    <xf numFmtId="3" fontId="8" fillId="0" borderId="22" xfId="48" applyNumberFormat="1" applyFont="1" applyBorder="1" applyAlignment="1">
      <alignment horizontal="center" vertical="center"/>
      <protection/>
    </xf>
    <xf numFmtId="3" fontId="8" fillId="0" borderId="48" xfId="48" applyNumberFormat="1" applyFont="1" applyBorder="1" applyAlignment="1">
      <alignment horizontal="center" vertical="center"/>
      <protection/>
    </xf>
    <xf numFmtId="3" fontId="6" fillId="0" borderId="23" xfId="48" applyNumberFormat="1" applyFont="1" applyBorder="1" applyAlignment="1">
      <alignment horizontal="center" vertical="center"/>
      <protection/>
    </xf>
    <xf numFmtId="3" fontId="6" fillId="0" borderId="45" xfId="48" applyNumberFormat="1" applyFont="1" applyBorder="1" applyAlignment="1">
      <alignment horizontal="center" vertical="center"/>
      <protection/>
    </xf>
    <xf numFmtId="3" fontId="6" fillId="0" borderId="81" xfId="48" applyNumberFormat="1" applyFont="1" applyBorder="1" applyAlignment="1">
      <alignment horizontal="center" vertical="center"/>
      <protection/>
    </xf>
    <xf numFmtId="3" fontId="6" fillId="0" borderId="118" xfId="48" applyNumberFormat="1" applyFont="1" applyBorder="1" applyAlignment="1">
      <alignment horizontal="center" vertical="center"/>
      <protection/>
    </xf>
    <xf numFmtId="0" fontId="7" fillId="0" borderId="0" xfId="48" applyFont="1" applyBorder="1" applyAlignment="1">
      <alignment horizontal="left" vertical="center" wrapText="1"/>
      <protection/>
    </xf>
    <xf numFmtId="0" fontId="6" fillId="0" borderId="84" xfId="48" applyFont="1" applyBorder="1" applyAlignment="1">
      <alignment horizontal="center" vertical="center" wrapText="1"/>
      <protection/>
    </xf>
    <xf numFmtId="0" fontId="7" fillId="0" borderId="27" xfId="48" applyFont="1" applyBorder="1" applyAlignment="1">
      <alignment horizontal="center" vertical="center" wrapText="1"/>
      <protection/>
    </xf>
    <xf numFmtId="0" fontId="7" fillId="0" borderId="88" xfId="48" applyFont="1" applyBorder="1" applyAlignment="1">
      <alignment horizontal="center" vertical="center" wrapText="1"/>
      <protection/>
    </xf>
    <xf numFmtId="0" fontId="7" fillId="0" borderId="18" xfId="48" applyFont="1" applyBorder="1" applyAlignment="1">
      <alignment horizontal="center" vertical="center" wrapText="1"/>
      <protection/>
    </xf>
    <xf numFmtId="0" fontId="10" fillId="0" borderId="27" xfId="48" applyFont="1" applyBorder="1" applyAlignment="1">
      <alignment vertical="center" wrapText="1"/>
      <protection/>
    </xf>
    <xf numFmtId="0" fontId="10" fillId="0" borderId="88" xfId="48" applyFont="1" applyBorder="1" applyAlignment="1">
      <alignment vertical="center" wrapText="1"/>
      <protection/>
    </xf>
    <xf numFmtId="0" fontId="10" fillId="0" borderId="18" xfId="48" applyFont="1" applyBorder="1" applyAlignment="1">
      <alignment vertical="center" wrapText="1"/>
      <protection/>
    </xf>
    <xf numFmtId="0" fontId="8" fillId="0" borderId="106" xfId="48" applyFont="1" applyBorder="1" applyAlignment="1">
      <alignment horizontal="center" vertical="center" wrapText="1"/>
      <protection/>
    </xf>
    <xf numFmtId="0" fontId="8" fillId="0" borderId="113" xfId="48" applyFont="1" applyBorder="1" applyAlignment="1">
      <alignment horizontal="center" vertical="center" wrapText="1"/>
      <protection/>
    </xf>
    <xf numFmtId="0" fontId="8" fillId="0" borderId="27" xfId="48" applyFont="1" applyBorder="1" applyAlignment="1">
      <alignment horizontal="left" vertical="center" wrapText="1"/>
      <protection/>
    </xf>
    <xf numFmtId="0" fontId="8" fillId="0" borderId="88" xfId="48" applyFont="1" applyBorder="1" applyAlignment="1">
      <alignment horizontal="left" vertical="center" wrapText="1"/>
      <protection/>
    </xf>
    <xf numFmtId="0" fontId="8" fillId="0" borderId="18" xfId="48" applyFont="1" applyBorder="1" applyAlignment="1">
      <alignment horizontal="left" vertical="center" wrapText="1"/>
      <protection/>
    </xf>
    <xf numFmtId="0" fontId="6" fillId="0" borderId="0" xfId="47" applyFont="1" applyAlignment="1" applyProtection="1">
      <alignment vertical="center" wrapText="1"/>
      <protection locked="0"/>
    </xf>
    <xf numFmtId="0" fontId="6" fillId="37" borderId="0" xfId="47" applyFont="1" applyFill="1" applyAlignment="1">
      <alignment horizontal="left" vertical="center" wrapText="1"/>
      <protection/>
    </xf>
    <xf numFmtId="0" fontId="8" fillId="13" borderId="147" xfId="49" applyFont="1" applyFill="1" applyBorder="1" applyAlignment="1">
      <alignment horizontal="left" vertical="center"/>
      <protection/>
    </xf>
    <xf numFmtId="0" fontId="8" fillId="13" borderId="148" xfId="49" applyFont="1" applyFill="1" applyBorder="1" applyAlignment="1">
      <alignment horizontal="left" vertical="center"/>
      <protection/>
    </xf>
    <xf numFmtId="0" fontId="8" fillId="13" borderId="149" xfId="49" applyFont="1" applyFill="1" applyBorder="1" applyAlignment="1">
      <alignment horizontal="left" vertical="center"/>
      <protection/>
    </xf>
    <xf numFmtId="0" fontId="8" fillId="13" borderId="150" xfId="49" applyFont="1" applyFill="1" applyBorder="1" applyAlignment="1">
      <alignment horizontal="left" vertical="center"/>
      <protection/>
    </xf>
    <xf numFmtId="0" fontId="8" fillId="13" borderId="151" xfId="49" applyFont="1" applyFill="1" applyBorder="1" applyAlignment="1">
      <alignment horizontal="left" vertical="center"/>
      <protection/>
    </xf>
    <xf numFmtId="0" fontId="8" fillId="13" borderId="152" xfId="49" applyFont="1" applyFill="1" applyBorder="1" applyAlignment="1">
      <alignment horizontal="left" vertical="center"/>
      <protection/>
    </xf>
    <xf numFmtId="0" fontId="6" fillId="35" borderId="74" xfId="49" applyFont="1" applyFill="1" applyBorder="1" applyAlignment="1">
      <alignment horizontal="left" vertical="center"/>
      <protection/>
    </xf>
    <xf numFmtId="0" fontId="6" fillId="35" borderId="75" xfId="49" applyFont="1" applyFill="1" applyBorder="1" applyAlignment="1">
      <alignment horizontal="left" vertical="center"/>
      <protection/>
    </xf>
    <xf numFmtId="0" fontId="8" fillId="13" borderId="61" xfId="47" applyFont="1" applyFill="1" applyBorder="1" applyAlignment="1">
      <alignment horizontal="center" vertical="center"/>
      <protection/>
    </xf>
    <xf numFmtId="0" fontId="8" fillId="13" borderId="51" xfId="47" applyFont="1" applyFill="1" applyBorder="1" applyAlignment="1">
      <alignment horizontal="center" vertical="center"/>
      <protection/>
    </xf>
    <xf numFmtId="0" fontId="8" fillId="0" borderId="108" xfId="47" applyFont="1" applyFill="1" applyBorder="1" applyAlignment="1">
      <alignment horizontal="center" vertical="center"/>
      <protection/>
    </xf>
    <xf numFmtId="0" fontId="8" fillId="0" borderId="19" xfId="47" applyFont="1" applyFill="1" applyBorder="1" applyAlignment="1">
      <alignment horizontal="center" vertical="center"/>
      <protection/>
    </xf>
    <xf numFmtId="0" fontId="8" fillId="0" borderId="153" xfId="47" applyFont="1" applyFill="1" applyBorder="1" applyAlignment="1">
      <alignment horizontal="center" vertical="center"/>
      <protection/>
    </xf>
    <xf numFmtId="0" fontId="8" fillId="0" borderId="98"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2" xfId="47" applyFont="1" applyFill="1" applyBorder="1" applyAlignment="1">
      <alignment horizontal="center" vertical="center"/>
      <protection/>
    </xf>
    <xf numFmtId="0" fontId="8" fillId="0" borderId="107" xfId="47" applyFont="1" applyFill="1" applyBorder="1" applyAlignment="1">
      <alignment horizontal="center" vertical="center"/>
      <protection/>
    </xf>
    <xf numFmtId="0" fontId="8" fillId="0" borderId="84" xfId="47" applyFont="1" applyFill="1" applyBorder="1" applyAlignment="1">
      <alignment horizontal="center" vertical="center"/>
      <protection/>
    </xf>
    <xf numFmtId="0" fontId="8" fillId="0" borderId="71" xfId="47" applyFont="1" applyFill="1" applyBorder="1" applyAlignment="1">
      <alignment horizontal="center" vertical="center"/>
      <protection/>
    </xf>
    <xf numFmtId="0" fontId="6" fillId="0" borderId="106" xfId="47" applyFont="1" applyFill="1" applyBorder="1" applyAlignment="1">
      <alignment horizontal="center" vertical="center" wrapText="1"/>
      <protection/>
    </xf>
    <xf numFmtId="0" fontId="6" fillId="0" borderId="99" xfId="47" applyFont="1" applyFill="1" applyBorder="1" applyAlignment="1">
      <alignment horizontal="center" vertical="center" wrapText="1"/>
      <protection/>
    </xf>
    <xf numFmtId="0" fontId="6" fillId="0" borderId="154" xfId="47" applyFont="1" applyFill="1" applyBorder="1" applyAlignment="1">
      <alignment horizontal="center" vertical="center" wrapText="1"/>
      <protection/>
    </xf>
    <xf numFmtId="0" fontId="8" fillId="13" borderId="16" xfId="47" applyFont="1" applyFill="1" applyBorder="1" applyAlignment="1">
      <alignment horizontal="center" vertical="center"/>
      <protection/>
    </xf>
    <xf numFmtId="0" fontId="13" fillId="33" borderId="40" xfId="0" applyFont="1" applyFill="1" applyBorder="1" applyAlignment="1">
      <alignment horizontal="left" vertical="center"/>
    </xf>
    <xf numFmtId="0" fontId="13" fillId="33" borderId="48" xfId="0" applyFont="1" applyFill="1" applyBorder="1" applyAlignment="1">
      <alignment horizontal="left" vertical="center"/>
    </xf>
    <xf numFmtId="0" fontId="12" fillId="0" borderId="114"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0" xfId="0" applyFont="1" applyAlignment="1">
      <alignment horizontal="left" vertical="center" wrapText="1"/>
    </xf>
    <xf numFmtId="0" fontId="12" fillId="0" borderId="16" xfId="0" applyFont="1" applyBorder="1" applyAlignment="1">
      <alignment horizontal="center" vertical="center" wrapText="1" shrinkToFit="1"/>
    </xf>
    <xf numFmtId="0" fontId="13" fillId="38" borderId="40" xfId="0" applyFont="1" applyFill="1" applyBorder="1" applyAlignment="1">
      <alignment horizontal="left" vertical="center"/>
    </xf>
    <xf numFmtId="0" fontId="13" fillId="38" borderId="48" xfId="0" applyFont="1" applyFill="1" applyBorder="1" applyAlignment="1">
      <alignment horizontal="left" vertical="center"/>
    </xf>
    <xf numFmtId="0" fontId="73" fillId="0" borderId="19" xfId="0" applyFont="1" applyBorder="1" applyAlignment="1">
      <alignment horizontal="center" vertical="center"/>
    </xf>
    <xf numFmtId="0" fontId="73" fillId="0" borderId="153" xfId="0" applyFont="1" applyBorder="1" applyAlignment="1">
      <alignment horizontal="center" vertical="center"/>
    </xf>
    <xf numFmtId="0" fontId="73" fillId="0" borderId="0" xfId="0" applyFont="1" applyBorder="1" applyAlignment="1">
      <alignment horizontal="center" vertical="center"/>
    </xf>
    <xf numFmtId="0" fontId="73" fillId="0" borderId="82" xfId="0" applyFont="1" applyBorder="1" applyAlignment="1">
      <alignment horizontal="center" vertical="center"/>
    </xf>
    <xf numFmtId="0" fontId="73" fillId="0" borderId="84" xfId="0" applyFont="1" applyBorder="1" applyAlignment="1">
      <alignment horizontal="center" vertical="center"/>
    </xf>
    <xf numFmtId="0" fontId="73" fillId="0" borderId="71" xfId="0" applyFont="1" applyBorder="1" applyAlignment="1">
      <alignment horizontal="center" vertical="center"/>
    </xf>
    <xf numFmtId="0" fontId="12" fillId="0" borderId="61" xfId="0" applyFont="1" applyBorder="1" applyAlignment="1">
      <alignment horizontal="center" vertical="center" wrapText="1" shrinkToFit="1"/>
    </xf>
    <xf numFmtId="0" fontId="12" fillId="0" borderId="131"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3" fillId="33" borderId="22" xfId="0" applyFont="1" applyFill="1" applyBorder="1" applyAlignment="1">
      <alignment horizontal="left" vertical="center"/>
    </xf>
    <xf numFmtId="0" fontId="73" fillId="0" borderId="104" xfId="0" applyFont="1" applyBorder="1" applyAlignment="1">
      <alignment horizontal="center" vertical="center" wrapText="1"/>
    </xf>
    <xf numFmtId="0" fontId="73" fillId="0" borderId="112" xfId="0" applyFont="1" applyBorder="1" applyAlignment="1">
      <alignment horizontal="center" vertical="center" wrapText="1"/>
    </xf>
    <xf numFmtId="0" fontId="73" fillId="0" borderId="63" xfId="0" applyFont="1" applyBorder="1" applyAlignment="1">
      <alignment horizontal="center" vertical="center" wrapText="1"/>
    </xf>
    <xf numFmtId="0" fontId="13" fillId="33" borderId="24" xfId="0" applyFont="1" applyFill="1" applyBorder="1" applyAlignment="1">
      <alignment horizontal="left" vertical="center"/>
    </xf>
    <xf numFmtId="0" fontId="13" fillId="33" borderId="30" xfId="0" applyFont="1" applyFill="1" applyBorder="1" applyAlignment="1">
      <alignment horizontal="left" vertical="center"/>
    </xf>
    <xf numFmtId="0" fontId="13" fillId="0" borderId="131" xfId="0" applyFont="1" applyBorder="1" applyAlignment="1">
      <alignment horizontal="center" vertical="center" wrapText="1" shrinkToFit="1"/>
    </xf>
    <xf numFmtId="0" fontId="13" fillId="0" borderId="47" xfId="0" applyFont="1" applyBorder="1" applyAlignment="1">
      <alignment horizontal="center" vertical="center" wrapText="1" shrinkToFit="1"/>
    </xf>
    <xf numFmtId="0" fontId="12" fillId="0" borderId="104" xfId="0" applyFont="1" applyFill="1" applyBorder="1" applyAlignment="1">
      <alignment horizontal="center" vertical="center" wrapText="1" shrinkToFit="1"/>
    </xf>
    <xf numFmtId="0" fontId="12" fillId="0" borderId="44" xfId="0" applyFont="1" applyFill="1" applyBorder="1" applyAlignment="1">
      <alignment horizontal="center" vertical="center" wrapText="1" shrinkToFit="1"/>
    </xf>
    <xf numFmtId="0" fontId="73" fillId="0" borderId="0" xfId="0" applyFont="1" applyAlignment="1">
      <alignment horizontal="left" vertical="center" wrapText="1"/>
    </xf>
    <xf numFmtId="0" fontId="73" fillId="0" borderId="51" xfId="0" applyFont="1" applyBorder="1" applyAlignment="1">
      <alignment horizontal="center" vertical="center"/>
    </xf>
    <xf numFmtId="0" fontId="73" fillId="0" borderId="30" xfId="0" applyFont="1" applyBorder="1" applyAlignment="1">
      <alignment horizontal="center" vertical="center"/>
    </xf>
    <xf numFmtId="0" fontId="73" fillId="0" borderId="10" xfId="0" applyFont="1" applyBorder="1" applyAlignment="1">
      <alignment horizontal="center" vertical="center"/>
    </xf>
    <xf numFmtId="0" fontId="12" fillId="0" borderId="104"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3" fillId="0" borderId="131" xfId="0" applyFont="1" applyBorder="1" applyAlignment="1">
      <alignment horizontal="center" vertical="center" wrapText="1" shrinkToFit="1"/>
    </xf>
    <xf numFmtId="0" fontId="13" fillId="0" borderId="47" xfId="0" applyFont="1" applyBorder="1" applyAlignment="1">
      <alignment horizontal="center" vertical="center" wrapText="1" shrinkToFit="1"/>
    </xf>
    <xf numFmtId="0" fontId="12" fillId="0" borderId="131" xfId="0" applyFont="1" applyBorder="1" applyAlignment="1">
      <alignment horizontal="center" wrapText="1" shrinkToFit="1"/>
    </xf>
    <xf numFmtId="0" fontId="12" fillId="0" borderId="47" xfId="0" applyFont="1" applyBorder="1" applyAlignment="1">
      <alignment horizontal="center" wrapText="1" shrinkToFit="1"/>
    </xf>
    <xf numFmtId="0" fontId="12" fillId="0" borderId="134" xfId="0" applyFont="1" applyFill="1" applyBorder="1" applyAlignment="1">
      <alignment horizontal="left" wrapText="1"/>
    </xf>
    <xf numFmtId="0" fontId="12" fillId="0" borderId="155" xfId="0" applyFont="1" applyFill="1" applyBorder="1" applyAlignment="1">
      <alignment horizontal="left" wrapText="1"/>
    </xf>
    <xf numFmtId="0" fontId="12" fillId="0" borderId="59" xfId="0" applyFont="1" applyBorder="1" applyAlignment="1">
      <alignment horizontal="left" wrapText="1" shrinkToFit="1"/>
    </xf>
    <xf numFmtId="0" fontId="12" fillId="0" borderId="60" xfId="0" applyFont="1" applyBorder="1" applyAlignment="1">
      <alignment horizontal="left" wrapText="1" shrinkToFit="1"/>
    </xf>
    <xf numFmtId="0" fontId="73" fillId="0" borderId="61"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15" xfId="0" applyFont="1" applyBorder="1" applyAlignment="1">
      <alignment horizontal="center" vertical="center" wrapText="1"/>
    </xf>
    <xf numFmtId="0" fontId="12" fillId="0" borderId="96"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131"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2" fillId="0" borderId="105" xfId="0" applyFont="1" applyBorder="1" applyAlignment="1">
      <alignment horizontal="center" vertical="center" wrapText="1" shrinkToFit="1"/>
    </xf>
    <xf numFmtId="0" fontId="12" fillId="0" borderId="156"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13" fillId="0" borderId="131" xfId="0" applyFont="1" applyFill="1" applyBorder="1" applyAlignment="1">
      <alignment horizontal="center" vertical="center" wrapText="1" shrinkToFit="1"/>
    </xf>
    <xf numFmtId="0" fontId="13" fillId="0" borderId="47"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6" fillId="0" borderId="61" xfId="50" applyFont="1" applyBorder="1" applyAlignment="1">
      <alignment horizontal="center" vertical="center" wrapText="1"/>
      <protection/>
    </xf>
    <xf numFmtId="0" fontId="6" fillId="0" borderId="28" xfId="50" applyFont="1" applyBorder="1" applyAlignment="1">
      <alignment horizontal="center" vertical="center" wrapText="1"/>
      <protection/>
    </xf>
    <xf numFmtId="0" fontId="6" fillId="0" borderId="15" xfId="50" applyFont="1" applyBorder="1" applyAlignment="1">
      <alignment horizontal="center" vertical="center" wrapText="1"/>
      <protection/>
    </xf>
    <xf numFmtId="0" fontId="6" fillId="0" borderId="59" xfId="50" applyFont="1" applyFill="1" applyBorder="1" applyAlignment="1" applyProtection="1">
      <alignment horizontal="center" vertical="center" wrapText="1" shrinkToFit="1"/>
      <protection locked="0"/>
    </xf>
    <xf numFmtId="0" fontId="6" fillId="0" borderId="103" xfId="50" applyFont="1" applyFill="1" applyBorder="1" applyAlignment="1" applyProtection="1">
      <alignment horizontal="center" vertical="center" wrapText="1" shrinkToFit="1"/>
      <protection locked="0"/>
    </xf>
    <xf numFmtId="0" fontId="6" fillId="0" borderId="129" xfId="50" applyFont="1" applyFill="1" applyBorder="1" applyAlignment="1" applyProtection="1">
      <alignment horizontal="center" vertical="center" wrapText="1" shrinkToFit="1"/>
      <protection locked="0"/>
    </xf>
    <xf numFmtId="0" fontId="6" fillId="0" borderId="131" xfId="47" applyFont="1" applyFill="1" applyBorder="1" applyAlignment="1" applyProtection="1">
      <alignment horizontal="center" vertical="center"/>
      <protection locked="0"/>
    </xf>
    <xf numFmtId="0" fontId="6" fillId="0" borderId="119" xfId="47" applyFont="1" applyFill="1" applyBorder="1" applyAlignment="1" applyProtection="1">
      <alignment horizontal="center" vertical="center"/>
      <protection locked="0"/>
    </xf>
    <xf numFmtId="0" fontId="6" fillId="0" borderId="37" xfId="47" applyFont="1" applyFill="1" applyBorder="1" applyAlignment="1" applyProtection="1">
      <alignment horizontal="center" vertical="center"/>
      <protection locked="0"/>
    </xf>
    <xf numFmtId="0" fontId="12" fillId="0" borderId="96" xfId="0" applyFont="1" applyBorder="1" applyAlignment="1">
      <alignment horizontal="center" vertical="center" wrapText="1" shrinkToFit="1"/>
    </xf>
    <xf numFmtId="0" fontId="12" fillId="0" borderId="104"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3" fillId="33" borderId="131" xfId="0" applyFont="1" applyFill="1" applyBorder="1" applyAlignment="1">
      <alignment horizontal="center" vertical="center" wrapText="1" shrinkToFit="1"/>
    </xf>
    <xf numFmtId="0" fontId="13" fillId="33" borderId="47" xfId="0" applyFont="1" applyFill="1" applyBorder="1" applyAlignment="1">
      <alignment horizontal="center" vertical="center" wrapText="1" shrinkToFit="1"/>
    </xf>
    <xf numFmtId="0" fontId="12" fillId="0" borderId="157" xfId="0" applyFont="1" applyFill="1" applyBorder="1" applyAlignment="1">
      <alignment horizontal="left" wrapText="1"/>
    </xf>
    <xf numFmtId="0" fontId="12" fillId="0" borderId="158" xfId="0" applyFont="1" applyFill="1" applyBorder="1" applyAlignment="1">
      <alignment horizontal="left" wrapText="1"/>
    </xf>
    <xf numFmtId="0" fontId="73" fillId="0" borderId="159" xfId="0" applyFont="1" applyFill="1" applyBorder="1" applyAlignment="1">
      <alignment horizontal="center" vertical="center" wrapText="1"/>
    </xf>
    <xf numFmtId="0" fontId="73" fillId="0" borderId="91" xfId="0" applyFont="1" applyFill="1" applyBorder="1" applyAlignment="1">
      <alignment horizontal="center" vertical="center" wrapText="1"/>
    </xf>
    <xf numFmtId="0" fontId="73" fillId="0" borderId="160" xfId="0" applyFont="1" applyFill="1" applyBorder="1" applyAlignment="1">
      <alignment horizontal="center" vertical="center" wrapText="1"/>
    </xf>
    <xf numFmtId="0" fontId="12" fillId="0" borderId="161" xfId="0" applyFont="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75" fillId="38" borderId="113" xfId="0" applyFont="1" applyFill="1" applyBorder="1" applyAlignment="1">
      <alignment horizontal="left" vertical="center"/>
    </xf>
    <xf numFmtId="0" fontId="13" fillId="38" borderId="22" xfId="0" applyFont="1" applyFill="1" applyBorder="1" applyAlignment="1">
      <alignment horizontal="left" vertical="center"/>
    </xf>
    <xf numFmtId="0" fontId="13" fillId="38" borderId="135" xfId="0" applyFont="1" applyFill="1" applyBorder="1" applyAlignment="1">
      <alignment horizontal="left" vertical="center"/>
    </xf>
    <xf numFmtId="0" fontId="13" fillId="33" borderId="135" xfId="0" applyFont="1" applyFill="1" applyBorder="1" applyAlignment="1">
      <alignment horizontal="left" vertical="center"/>
    </xf>
    <xf numFmtId="0" fontId="78" fillId="0" borderId="40" xfId="0" applyFont="1" applyBorder="1" applyAlignment="1">
      <alignment horizontal="right" vertical="center"/>
    </xf>
    <xf numFmtId="0" fontId="75" fillId="33" borderId="40" xfId="0" applyFont="1" applyFill="1" applyBorder="1" applyAlignment="1">
      <alignment horizontal="left" vertical="center"/>
    </xf>
    <xf numFmtId="0" fontId="80" fillId="0" borderId="0" xfId="0" applyFont="1" applyAlignment="1">
      <alignment horizontal="left" vertical="center" wrapText="1"/>
    </xf>
    <xf numFmtId="0" fontId="12" fillId="0" borderId="0" xfId="0" applyFont="1" applyFill="1" applyAlignment="1">
      <alignment horizontal="left" vertical="center" wrapText="1"/>
    </xf>
    <xf numFmtId="0" fontId="80" fillId="0" borderId="0" xfId="0" applyFont="1" applyFill="1" applyAlignment="1">
      <alignment horizontal="left" vertical="center" wrapText="1"/>
    </xf>
    <xf numFmtId="0" fontId="6" fillId="0" borderId="104" xfId="47" applyFont="1" applyBorder="1" applyAlignment="1" applyProtection="1">
      <alignment horizontal="center" vertical="center"/>
      <protection locked="0"/>
    </xf>
    <xf numFmtId="0" fontId="6" fillId="0" borderId="63" xfId="47" applyFont="1" applyBorder="1" applyAlignment="1" applyProtection="1">
      <alignment horizontal="center" vertical="center"/>
      <protection locked="0"/>
    </xf>
    <xf numFmtId="0" fontId="6" fillId="0" borderId="114"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72" xfId="47" applyFont="1" applyBorder="1" applyAlignment="1" applyProtection="1">
      <alignment horizontal="center" vertical="center" wrapText="1"/>
      <protection locked="0"/>
    </xf>
    <xf numFmtId="0" fontId="6" fillId="0" borderId="129" xfId="47" applyFont="1" applyBorder="1" applyAlignment="1" applyProtection="1">
      <alignment horizontal="center" vertical="center" wrapText="1"/>
      <protection locked="0"/>
    </xf>
    <xf numFmtId="0" fontId="6" fillId="0" borderId="105" xfId="47" applyFont="1" applyBorder="1" applyAlignment="1" applyProtection="1">
      <alignment horizontal="center" vertical="center"/>
      <protection locked="0"/>
    </xf>
    <xf numFmtId="0" fontId="6" fillId="0" borderId="113" xfId="47" applyFont="1" applyBorder="1" applyAlignment="1" applyProtection="1">
      <alignment horizontal="center" vertical="center"/>
      <protection locked="0"/>
    </xf>
    <xf numFmtId="0" fontId="6" fillId="0" borderId="109" xfId="47" applyFont="1" applyBorder="1" applyAlignment="1" applyProtection="1">
      <alignment horizontal="center" vertical="center"/>
      <protection locked="0"/>
    </xf>
    <xf numFmtId="0" fontId="6" fillId="38" borderId="105" xfId="47" applyFont="1" applyFill="1" applyBorder="1" applyAlignment="1" applyProtection="1">
      <alignment horizontal="left" vertical="center" wrapText="1"/>
      <protection locked="0"/>
    </xf>
    <xf numFmtId="0" fontId="6" fillId="38" borderId="96" xfId="47" applyFont="1" applyFill="1" applyBorder="1" applyAlignment="1" applyProtection="1">
      <alignment horizontal="left" vertical="center" wrapText="1"/>
      <protection locked="0"/>
    </xf>
    <xf numFmtId="0" fontId="6" fillId="0" borderId="50" xfId="47" applyFont="1" applyBorder="1" applyAlignment="1" applyProtection="1">
      <alignment horizontal="left" vertical="center" indent="1"/>
      <protection locked="0"/>
    </xf>
    <xf numFmtId="0" fontId="6" fillId="0" borderId="56" xfId="47" applyFont="1" applyBorder="1" applyAlignment="1" applyProtection="1">
      <alignment horizontal="left" vertical="center" indent="1"/>
      <protection locked="0"/>
    </xf>
    <xf numFmtId="0" fontId="6" fillId="0" borderId="46" xfId="47" applyFont="1" applyBorder="1" applyAlignment="1" applyProtection="1">
      <alignment horizontal="left" vertical="center" indent="1"/>
      <protection locked="0"/>
    </xf>
    <xf numFmtId="0" fontId="6" fillId="38" borderId="22" xfId="47" applyFont="1" applyFill="1" applyBorder="1" applyAlignment="1" applyProtection="1">
      <alignment horizontal="left" vertical="center" indent="1"/>
      <protection locked="0"/>
    </xf>
    <xf numFmtId="0" fontId="6" fillId="38" borderId="29" xfId="47" applyFont="1" applyFill="1" applyBorder="1" applyAlignment="1" applyProtection="1">
      <alignment horizontal="left" vertical="center" indent="1"/>
      <protection locked="0"/>
    </xf>
    <xf numFmtId="0" fontId="6" fillId="38" borderId="81" xfId="47" applyFont="1" applyFill="1" applyBorder="1" applyAlignment="1" applyProtection="1">
      <alignment horizontal="left" vertical="center" indent="1"/>
      <protection locked="0"/>
    </xf>
    <xf numFmtId="0" fontId="6" fillId="38" borderId="34"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6" fillId="0" borderId="0" xfId="47" applyFont="1" applyAlignment="1" applyProtection="1">
      <alignment horizontal="left" vertical="center" wrapText="1"/>
      <protection locked="0"/>
    </xf>
    <xf numFmtId="0" fontId="6" fillId="0" borderId="104" xfId="47" applyFont="1" applyBorder="1" applyAlignment="1" applyProtection="1">
      <alignment horizontal="center" vertical="center" wrapText="1"/>
      <protection locked="0"/>
    </xf>
    <xf numFmtId="0" fontId="6" fillId="0" borderId="63" xfId="47" applyFont="1" applyBorder="1" applyAlignment="1" applyProtection="1">
      <alignment horizontal="center" vertical="center" wrapText="1"/>
      <protection locked="0"/>
    </xf>
    <xf numFmtId="0" fontId="6" fillId="0" borderId="58" xfId="47" applyFont="1" applyBorder="1" applyAlignment="1" applyProtection="1">
      <alignment horizontal="center" vertical="center" wrapText="1"/>
      <protection locked="0"/>
    </xf>
    <xf numFmtId="0" fontId="6" fillId="0" borderId="36" xfId="47" applyFont="1" applyBorder="1" applyAlignment="1" applyProtection="1">
      <alignment horizontal="center" vertical="center" wrapText="1"/>
      <protection locked="0"/>
    </xf>
    <xf numFmtId="0" fontId="6" fillId="0" borderId="99" xfId="47" applyFont="1" applyFill="1" applyBorder="1" applyAlignment="1" applyProtection="1">
      <alignment horizontal="center" vertical="center" wrapText="1"/>
      <protection locked="0"/>
    </xf>
    <xf numFmtId="0" fontId="6" fillId="0" borderId="29" xfId="47" applyFont="1" applyFill="1" applyBorder="1" applyAlignment="1" applyProtection="1">
      <alignment horizontal="center" vertical="center" wrapText="1"/>
      <protection locked="0"/>
    </xf>
    <xf numFmtId="0" fontId="8" fillId="0" borderId="84" xfId="47" applyFont="1" applyBorder="1" applyAlignment="1" applyProtection="1">
      <alignment horizontal="center" vertical="center"/>
      <protection locked="0"/>
    </xf>
    <xf numFmtId="0" fontId="6" fillId="0" borderId="40" xfId="47" applyFont="1" applyBorder="1" applyAlignment="1">
      <alignment horizontal="left" vertical="center" wrapText="1"/>
      <protection/>
    </xf>
    <xf numFmtId="0" fontId="6" fillId="0" borderId="113" xfId="47" applyFont="1" applyFill="1" applyBorder="1" applyAlignment="1" applyProtection="1">
      <alignment horizontal="center" vertical="center"/>
      <protection locked="0"/>
    </xf>
    <xf numFmtId="0" fontId="6" fillId="0" borderId="109" xfId="47" applyFont="1" applyFill="1" applyBorder="1" applyAlignment="1" applyProtection="1">
      <alignment horizontal="center" vertical="center"/>
      <protection locked="0"/>
    </xf>
    <xf numFmtId="0" fontId="6" fillId="0" borderId="162" xfId="47" applyFont="1" applyBorder="1" applyAlignment="1">
      <alignment horizontal="left" vertical="center" wrapText="1"/>
      <protection/>
    </xf>
    <xf numFmtId="0" fontId="6" fillId="0" borderId="104" xfId="47" applyFont="1" applyBorder="1" applyAlignment="1">
      <alignment horizontal="center" vertical="center" wrapText="1"/>
      <protection/>
    </xf>
    <xf numFmtId="0" fontId="6" fillId="0" borderId="112" xfId="47" applyFont="1" applyBorder="1" applyAlignment="1">
      <alignment horizontal="center" vertical="center" wrapText="1"/>
      <protection/>
    </xf>
    <xf numFmtId="0" fontId="6" fillId="0" borderId="44" xfId="47" applyFont="1" applyBorder="1" applyAlignment="1">
      <alignment horizontal="center" vertical="center" wrapText="1"/>
      <protection/>
    </xf>
    <xf numFmtId="0" fontId="6" fillId="0" borderId="106" xfId="47" applyFont="1" applyFill="1" applyBorder="1" applyAlignment="1" applyProtection="1">
      <alignment horizontal="center" vertical="center"/>
      <protection locked="0"/>
    </xf>
    <xf numFmtId="0" fontId="8" fillId="0" borderId="27" xfId="47" applyFont="1" applyBorder="1" applyAlignment="1" applyProtection="1">
      <alignment horizontal="center" vertical="center"/>
      <protection locked="0"/>
    </xf>
    <xf numFmtId="0" fontId="8" fillId="0" borderId="88" xfId="47" applyFont="1" applyBorder="1" applyAlignment="1" applyProtection="1">
      <alignment horizontal="center" vertical="center"/>
      <protection locked="0"/>
    </xf>
    <xf numFmtId="0" fontId="8" fillId="0" borderId="18" xfId="47" applyFont="1" applyBorder="1" applyAlignment="1" applyProtection="1">
      <alignment horizontal="center" vertical="center"/>
      <protection locked="0"/>
    </xf>
    <xf numFmtId="0" fontId="6" fillId="0" borderId="22" xfId="47" applyFont="1" applyFill="1" applyBorder="1" applyAlignment="1" applyProtection="1">
      <alignment horizontal="left" vertical="center"/>
      <protection locked="0"/>
    </xf>
    <xf numFmtId="0" fontId="6" fillId="0" borderId="48" xfId="47" applyFont="1" applyFill="1" applyBorder="1" applyAlignment="1" applyProtection="1">
      <alignment horizontal="left" vertical="center"/>
      <protection locked="0"/>
    </xf>
    <xf numFmtId="0" fontId="6" fillId="0" borderId="22" xfId="47" applyFont="1" applyBorder="1" applyAlignment="1" applyProtection="1">
      <alignment horizontal="left" vertical="center" wrapText="1"/>
      <protection locked="0"/>
    </xf>
    <xf numFmtId="0" fontId="6" fillId="0" borderId="48" xfId="47" applyFont="1" applyBorder="1" applyAlignment="1" applyProtection="1">
      <alignment horizontal="left" vertical="center" wrapText="1"/>
      <protection locked="0"/>
    </xf>
    <xf numFmtId="0" fontId="71" fillId="0" borderId="0" xfId="47" applyFont="1" applyBorder="1" applyAlignment="1" applyProtection="1">
      <alignment horizontal="left" vertical="center" wrapText="1"/>
      <protection locked="0"/>
    </xf>
    <xf numFmtId="0" fontId="6" fillId="0" borderId="22" xfId="47" applyFont="1" applyFill="1" applyBorder="1" applyAlignment="1" applyProtection="1">
      <alignment horizontal="center" vertical="center" wrapText="1"/>
      <protection locked="0"/>
    </xf>
    <xf numFmtId="0" fontId="6" fillId="0" borderId="48" xfId="47" applyFont="1" applyFill="1" applyBorder="1" applyAlignment="1" applyProtection="1">
      <alignment horizontal="center" vertical="center" wrapText="1"/>
      <protection locked="0"/>
    </xf>
    <xf numFmtId="0" fontId="6" fillId="0" borderId="154" xfId="47" applyFont="1" applyBorder="1" applyAlignment="1">
      <alignment horizontal="left" vertical="center" wrapText="1"/>
      <protection/>
    </xf>
    <xf numFmtId="0" fontId="6" fillId="0" borderId="118" xfId="47" applyFont="1" applyBorder="1" applyAlignment="1">
      <alignment horizontal="left" vertical="center" wrapText="1"/>
      <protection/>
    </xf>
    <xf numFmtId="0" fontId="6" fillId="0" borderId="108" xfId="47" applyFont="1" applyFill="1" applyBorder="1" applyAlignment="1" applyProtection="1">
      <alignment horizontal="center" vertical="center" wrapText="1"/>
      <protection locked="0"/>
    </xf>
    <xf numFmtId="0" fontId="6" fillId="0" borderId="153" xfId="47" applyFont="1" applyFill="1" applyBorder="1" applyAlignment="1" applyProtection="1">
      <alignment horizontal="center" vertical="center" wrapText="1"/>
      <protection locked="0"/>
    </xf>
    <xf numFmtId="0" fontId="6" fillId="0" borderId="145"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8" fillId="0" borderId="27" xfId="47" applyFont="1" applyFill="1" applyBorder="1" applyAlignment="1" applyProtection="1">
      <alignment horizontal="center" vertical="center" wrapText="1"/>
      <protection locked="0"/>
    </xf>
    <xf numFmtId="0" fontId="8" fillId="0" borderId="88" xfId="47" applyFont="1" applyFill="1" applyBorder="1" applyAlignment="1" applyProtection="1">
      <alignment horizontal="center" vertical="center" wrapText="1"/>
      <protection locked="0"/>
    </xf>
    <xf numFmtId="0" fontId="8" fillId="0" borderId="18" xfId="47" applyFont="1" applyFill="1" applyBorder="1" applyAlignment="1" applyProtection="1">
      <alignment horizontal="center" vertical="center" wrapText="1"/>
      <protection locked="0"/>
    </xf>
    <xf numFmtId="0" fontId="6" fillId="0" borderId="108" xfId="47" applyFont="1" applyBorder="1" applyAlignment="1" applyProtection="1">
      <alignment horizontal="center" vertical="center"/>
      <protection locked="0"/>
    </xf>
    <xf numFmtId="0" fontId="6" fillId="0" borderId="19" xfId="47" applyFont="1" applyBorder="1" applyAlignment="1" applyProtection="1">
      <alignment horizontal="center" vertical="center"/>
      <protection locked="0"/>
    </xf>
    <xf numFmtId="0" fontId="6" fillId="0" borderId="153" xfId="47" applyFont="1" applyBorder="1" applyAlignment="1" applyProtection="1">
      <alignment horizontal="center" vertical="center"/>
      <protection locked="0"/>
    </xf>
    <xf numFmtId="0" fontId="6" fillId="0" borderId="98"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2" xfId="47" applyFont="1" applyBorder="1" applyAlignment="1" applyProtection="1">
      <alignment horizontal="center" vertical="center"/>
      <protection locked="0"/>
    </xf>
    <xf numFmtId="0" fontId="6" fillId="0" borderId="107" xfId="47" applyFont="1" applyBorder="1" applyAlignment="1" applyProtection="1">
      <alignment horizontal="center" vertical="center"/>
      <protection locked="0"/>
    </xf>
    <xf numFmtId="0" fontId="6" fillId="0" borderId="84" xfId="47" applyFont="1" applyBorder="1" applyAlignment="1" applyProtection="1">
      <alignment horizontal="center" vertical="center"/>
      <protection locked="0"/>
    </xf>
    <xf numFmtId="0" fontId="6" fillId="0" borderId="71" xfId="47" applyFont="1" applyBorder="1" applyAlignment="1" applyProtection="1">
      <alignment horizontal="center" vertical="center"/>
      <protection locked="0"/>
    </xf>
    <xf numFmtId="0" fontId="6" fillId="0" borderId="106" xfId="47" applyFont="1" applyFill="1" applyBorder="1" applyAlignment="1" applyProtection="1">
      <alignment horizontal="center" vertical="center" wrapText="1"/>
      <protection locked="0"/>
    </xf>
    <xf numFmtId="0" fontId="6" fillId="0" borderId="113" xfId="47" applyFont="1" applyFill="1" applyBorder="1" applyAlignment="1" applyProtection="1">
      <alignment horizontal="center" vertical="center" wrapText="1"/>
      <protection locked="0"/>
    </xf>
    <xf numFmtId="0" fontId="6" fillId="0" borderId="109" xfId="47" applyFont="1" applyFill="1" applyBorder="1" applyAlignment="1" applyProtection="1">
      <alignment horizontal="center" vertical="center" wrapText="1"/>
      <protection locked="0"/>
    </xf>
    <xf numFmtId="0" fontId="6" fillId="0" borderId="163" xfId="47" applyFont="1" applyBorder="1" applyAlignment="1" applyProtection="1">
      <alignment horizontal="center" vertical="center" wrapText="1"/>
      <protection locked="0"/>
    </xf>
    <xf numFmtId="0" fontId="6" fillId="0" borderId="164"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8" fillId="0" borderId="19"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84" xfId="47" applyFont="1" applyFill="1" applyBorder="1" applyAlignment="1" applyProtection="1">
      <alignment horizontal="center" vertical="center" wrapText="1"/>
      <protection locked="0"/>
    </xf>
    <xf numFmtId="0" fontId="8" fillId="0" borderId="53" xfId="47" applyFont="1" applyBorder="1" applyAlignment="1" applyProtection="1">
      <alignment horizontal="center" vertical="center" wrapText="1"/>
      <protection locked="0"/>
    </xf>
    <xf numFmtId="0" fontId="8" fillId="0" borderId="17" xfId="47" applyFont="1" applyBorder="1" applyAlignment="1" applyProtection="1">
      <alignment horizontal="center" vertical="center" wrapText="1"/>
      <protection locked="0"/>
    </xf>
    <xf numFmtId="0" fontId="8" fillId="0" borderId="33" xfId="47" applyFont="1" applyBorder="1" applyAlignment="1" applyProtection="1">
      <alignment horizontal="center" vertical="center" wrapText="1"/>
      <protection locked="0"/>
    </xf>
    <xf numFmtId="0" fontId="73" fillId="0" borderId="105" xfId="47" applyFont="1" applyFill="1" applyBorder="1" applyAlignment="1" applyProtection="1">
      <alignment horizontal="left" vertical="center"/>
      <protection locked="0"/>
    </xf>
    <xf numFmtId="0" fontId="73" fillId="0" borderId="109" xfId="47" applyFont="1" applyFill="1" applyBorder="1" applyAlignment="1" applyProtection="1">
      <alignment horizontal="left" vertical="center"/>
      <protection locked="0"/>
    </xf>
    <xf numFmtId="0" fontId="73" fillId="0" borderId="22" xfId="47" applyFont="1" applyFill="1" applyBorder="1" applyAlignment="1" applyProtection="1">
      <alignment horizontal="left" vertical="center"/>
      <protection locked="0"/>
    </xf>
    <xf numFmtId="0" fontId="73" fillId="0" borderId="48" xfId="47" applyFont="1" applyFill="1" applyBorder="1" applyAlignment="1" applyProtection="1">
      <alignment horizontal="left" vertical="center"/>
      <protection locked="0"/>
    </xf>
    <xf numFmtId="0" fontId="6" fillId="39" borderId="108" xfId="47" applyFont="1" applyFill="1" applyBorder="1" applyAlignment="1" applyProtection="1">
      <alignment horizontal="center" vertical="center" wrapText="1"/>
      <protection locked="0"/>
    </xf>
    <xf numFmtId="0" fontId="6" fillId="39" borderId="153" xfId="47" applyFont="1" applyFill="1" applyBorder="1" applyAlignment="1" applyProtection="1">
      <alignment horizontal="center" vertical="center" wrapText="1"/>
      <protection locked="0"/>
    </xf>
    <xf numFmtId="0" fontId="6" fillId="39" borderId="145" xfId="47" applyFont="1" applyFill="1" applyBorder="1" applyAlignment="1" applyProtection="1">
      <alignment horizontal="center" vertical="center" wrapText="1"/>
      <protection locked="0"/>
    </xf>
    <xf numFmtId="0" fontId="6" fillId="39" borderId="45" xfId="47" applyFont="1" applyFill="1" applyBorder="1" applyAlignment="1" applyProtection="1">
      <alignment horizontal="center" vertical="center" wrapText="1"/>
      <protection locked="0"/>
    </xf>
    <xf numFmtId="0" fontId="6" fillId="0" borderId="56"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wrapText="1"/>
      <protection locked="0"/>
    </xf>
    <xf numFmtId="0" fontId="6" fillId="0" borderId="99" xfId="47" applyFont="1" applyBorder="1" applyAlignment="1">
      <alignment horizontal="left" vertical="center" wrapText="1"/>
      <protection/>
    </xf>
    <xf numFmtId="0" fontId="6" fillId="0" borderId="48" xfId="47" applyFont="1" applyBorder="1" applyAlignment="1">
      <alignment horizontal="left" vertical="center" wrapText="1"/>
      <protection/>
    </xf>
    <xf numFmtId="0" fontId="6" fillId="36" borderId="165" xfId="47" applyFont="1" applyFill="1" applyBorder="1" applyAlignment="1" applyProtection="1">
      <alignment horizontal="left" vertical="center" wrapText="1" indent="1" readingOrder="1"/>
      <protection locked="0"/>
    </xf>
    <xf numFmtId="0" fontId="6" fillId="36" borderId="166" xfId="47" applyFont="1" applyFill="1" applyBorder="1" applyAlignment="1" applyProtection="1">
      <alignment horizontal="left" vertical="center" wrapText="1" indent="1" readingOrder="1"/>
      <protection locked="0"/>
    </xf>
    <xf numFmtId="0" fontId="6" fillId="0" borderId="50" xfId="47" applyFont="1" applyBorder="1" applyAlignment="1" applyProtection="1">
      <alignment horizontal="center" vertical="center"/>
      <protection locked="0"/>
    </xf>
    <xf numFmtId="0" fontId="6" fillId="0" borderId="46" xfId="47" applyFont="1" applyBorder="1" applyAlignment="1" applyProtection="1">
      <alignment horizontal="center" vertical="center"/>
      <protection locked="0"/>
    </xf>
    <xf numFmtId="0" fontId="6" fillId="0" borderId="105"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wrapText="1"/>
      <protection locked="0"/>
    </xf>
    <xf numFmtId="0" fontId="6" fillId="0" borderId="163" xfId="47" applyFont="1" applyBorder="1" applyAlignment="1" applyProtection="1">
      <alignment horizontal="center" vertical="center"/>
      <protection locked="0"/>
    </xf>
    <xf numFmtId="0" fontId="6" fillId="0" borderId="164" xfId="47" applyFont="1" applyBorder="1" applyAlignment="1" applyProtection="1">
      <alignment horizontal="center" vertical="center"/>
      <protection locked="0"/>
    </xf>
    <xf numFmtId="0" fontId="6" fillId="0" borderId="32" xfId="47" applyFont="1" applyBorder="1" applyAlignment="1" applyProtection="1">
      <alignment horizontal="center" vertical="center"/>
      <protection locked="0"/>
    </xf>
    <xf numFmtId="0" fontId="22" fillId="0" borderId="108" xfId="47" applyFont="1" applyBorder="1" applyAlignment="1" applyProtection="1">
      <alignment horizontal="center" vertical="center"/>
      <protection locked="0"/>
    </xf>
    <xf numFmtId="0" fontId="22" fillId="0" borderId="59" xfId="47" applyFont="1" applyBorder="1" applyAlignment="1" applyProtection="1">
      <alignment horizontal="center" vertical="center"/>
      <protection locked="0"/>
    </xf>
    <xf numFmtId="0" fontId="22" fillId="0" borderId="98" xfId="47" applyFont="1" applyBorder="1" applyAlignment="1" applyProtection="1">
      <alignment horizontal="center" vertical="center"/>
      <protection locked="0"/>
    </xf>
    <xf numFmtId="0" fontId="22" fillId="0" borderId="103" xfId="47" applyFont="1" applyBorder="1" applyAlignment="1" applyProtection="1">
      <alignment horizontal="center" vertical="center"/>
      <protection locked="0"/>
    </xf>
    <xf numFmtId="0" fontId="22" fillId="0" borderId="107" xfId="47" applyFont="1" applyBorder="1" applyAlignment="1" applyProtection="1">
      <alignment horizontal="center" vertical="center"/>
      <protection locked="0"/>
    </xf>
    <xf numFmtId="0" fontId="22" fillId="0" borderId="129" xfId="47" applyFont="1" applyBorder="1" applyAlignment="1" applyProtection="1">
      <alignment horizontal="center" vertical="center"/>
      <protection locked="0"/>
    </xf>
    <xf numFmtId="0" fontId="6" fillId="36" borderId="99" xfId="47" applyFont="1" applyFill="1" applyBorder="1" applyAlignment="1" applyProtection="1">
      <alignment horizontal="left" vertical="center" wrapText="1" indent="1" readingOrder="1"/>
      <protection locked="0"/>
    </xf>
    <xf numFmtId="0" fontId="6" fillId="36" borderId="48" xfId="47" applyFont="1" applyFill="1" applyBorder="1" applyAlignment="1" applyProtection="1">
      <alignment horizontal="left" vertical="center" wrapText="1" indent="1" readingOrder="1"/>
      <protection locked="0"/>
    </xf>
    <xf numFmtId="0" fontId="6" fillId="0" borderId="96" xfId="47" applyFont="1" applyBorder="1" applyAlignment="1" applyProtection="1">
      <alignment horizontal="center" vertical="center"/>
      <protection locked="0"/>
    </xf>
    <xf numFmtId="0" fontId="6" fillId="36" borderId="146" xfId="47" applyFont="1" applyFill="1" applyBorder="1" applyAlignment="1" applyProtection="1">
      <alignment horizontal="left" vertical="center" wrapText="1" indent="1" readingOrder="1"/>
      <protection locked="0"/>
    </xf>
    <xf numFmtId="0" fontId="6" fillId="36" borderId="49" xfId="47" applyFont="1" applyFill="1" applyBorder="1" applyAlignment="1" applyProtection="1">
      <alignment horizontal="left" vertical="center" wrapText="1" indent="1" readingOrder="1"/>
      <protection locked="0"/>
    </xf>
    <xf numFmtId="2" fontId="6" fillId="0" borderId="50" xfId="47" applyNumberFormat="1" applyFont="1" applyBorder="1" applyAlignment="1" applyProtection="1">
      <alignment horizontal="center" vertical="center" wrapText="1"/>
      <protection locked="0"/>
    </xf>
    <xf numFmtId="2" fontId="6" fillId="0" borderId="46" xfId="47" applyNumberFormat="1" applyFont="1" applyBorder="1" applyAlignment="1" applyProtection="1">
      <alignment horizontal="center" vertical="center" wrapText="1"/>
      <protection locked="0"/>
    </xf>
    <xf numFmtId="0" fontId="6" fillId="0" borderId="82" xfId="47" applyFont="1" applyBorder="1" applyAlignment="1" applyProtection="1">
      <alignment horizontal="center" vertical="center" wrapText="1"/>
      <protection locked="0"/>
    </xf>
    <xf numFmtId="0" fontId="6" fillId="0" borderId="45" xfId="47" applyFont="1" applyBorder="1" applyAlignment="1" applyProtection="1">
      <alignment horizontal="center" vertical="center" wrapText="1"/>
      <protection locked="0"/>
    </xf>
    <xf numFmtId="0" fontId="6" fillId="0" borderId="50" xfId="47" applyFont="1" applyFill="1" applyBorder="1" applyAlignment="1" applyProtection="1">
      <alignment horizontal="center" vertical="center"/>
      <protection locked="0"/>
    </xf>
    <xf numFmtId="0" fontId="6" fillId="0" borderId="46" xfId="47" applyFont="1" applyFill="1" applyBorder="1" applyAlignment="1" applyProtection="1">
      <alignment horizontal="center" vertical="center"/>
      <protection locked="0"/>
    </xf>
    <xf numFmtId="0" fontId="6" fillId="0" borderId="104" xfId="47" applyFont="1" applyBorder="1" applyAlignment="1">
      <alignment horizontal="center" vertical="center"/>
      <protection/>
    </xf>
    <xf numFmtId="0" fontId="6" fillId="0" borderId="112" xfId="47" applyFont="1" applyBorder="1" applyAlignment="1">
      <alignment horizontal="center" vertical="center"/>
      <protection/>
    </xf>
    <xf numFmtId="0" fontId="6" fillId="0" borderId="63" xfId="47" applyFont="1" applyBorder="1" applyAlignment="1">
      <alignment horizontal="center" vertical="center"/>
      <protection/>
    </xf>
    <xf numFmtId="0" fontId="6" fillId="0" borderId="22" xfId="47" applyFont="1" applyBorder="1" applyAlignment="1" applyProtection="1">
      <alignment horizontal="center" vertical="center"/>
      <protection locked="0"/>
    </xf>
    <xf numFmtId="0" fontId="6" fillId="0" borderId="40" xfId="47" applyFont="1" applyBorder="1" applyAlignment="1" applyProtection="1">
      <alignment horizontal="center" vertical="center"/>
      <protection locked="0"/>
    </xf>
    <xf numFmtId="0" fontId="6" fillId="0" borderId="48" xfId="47" applyFont="1" applyBorder="1" applyAlignment="1" applyProtection="1">
      <alignment horizontal="center" vertical="center"/>
      <protection locked="0"/>
    </xf>
    <xf numFmtId="0" fontId="6" fillId="0" borderId="35" xfId="47" applyFont="1" applyFill="1" applyBorder="1" applyAlignment="1" applyProtection="1">
      <alignment horizontal="center" vertical="center" wrapText="1"/>
      <protection locked="0"/>
    </xf>
    <xf numFmtId="0" fontId="6" fillId="0" borderId="44" xfId="47" applyFont="1" applyFill="1" applyBorder="1" applyAlignment="1" applyProtection="1">
      <alignment horizontal="center" vertical="center" wrapText="1"/>
      <protection locked="0"/>
    </xf>
    <xf numFmtId="0" fontId="6" fillId="0" borderId="106" xfId="47" applyFont="1" applyFill="1" applyBorder="1" applyAlignment="1" applyProtection="1">
      <alignment horizontal="center" vertical="center" wrapText="1"/>
      <protection locked="0"/>
    </xf>
    <xf numFmtId="0" fontId="6" fillId="0" borderId="109" xfId="47" applyFont="1" applyFill="1" applyBorder="1" applyAlignment="1" applyProtection="1">
      <alignment horizontal="center" vertical="center" wrapText="1"/>
      <protection locked="0"/>
    </xf>
    <xf numFmtId="0" fontId="6" fillId="0" borderId="112" xfId="47" applyFont="1" applyFill="1" applyBorder="1" applyAlignment="1" applyProtection="1">
      <alignment horizontal="center" vertical="center" wrapText="1"/>
      <protection locked="0"/>
    </xf>
    <xf numFmtId="0" fontId="6" fillId="0" borderId="97" xfId="47" applyFont="1" applyFill="1" applyBorder="1" applyAlignment="1" applyProtection="1">
      <alignment horizontal="center" vertical="center" wrapText="1"/>
      <protection locked="0"/>
    </xf>
    <xf numFmtId="0" fontId="6" fillId="0" borderId="47" xfId="47" applyFont="1" applyFill="1" applyBorder="1" applyAlignment="1" applyProtection="1">
      <alignment horizontal="center" vertical="center" wrapText="1"/>
      <protection locked="0"/>
    </xf>
    <xf numFmtId="0" fontId="6" fillId="0" borderId="131" xfId="47" applyFont="1" applyBorder="1" applyAlignment="1" applyProtection="1">
      <alignment horizontal="center" vertical="center" wrapText="1"/>
      <protection locked="0"/>
    </xf>
    <xf numFmtId="0" fontId="6" fillId="0" borderId="119" xfId="47" applyFont="1" applyBorder="1" applyAlignment="1" applyProtection="1">
      <alignment horizontal="center" vertical="center" wrapText="1"/>
      <protection locked="0"/>
    </xf>
    <xf numFmtId="0" fontId="6" fillId="0" borderId="47" xfId="47" applyFont="1" applyBorder="1" applyAlignment="1" applyProtection="1">
      <alignment horizontal="center" vertical="center" wrapText="1"/>
      <protection locked="0"/>
    </xf>
    <xf numFmtId="0" fontId="6" fillId="0" borderId="106" xfId="47" applyFont="1" applyBorder="1" applyAlignment="1" applyProtection="1">
      <alignment horizontal="center" vertical="center" wrapText="1"/>
      <protection locked="0"/>
    </xf>
    <xf numFmtId="0" fontId="6" fillId="0" borderId="113"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wrapText="1"/>
      <protection locked="0"/>
    </xf>
    <xf numFmtId="0" fontId="6" fillId="0" borderId="99" xfId="47" applyFont="1" applyBorder="1" applyAlignment="1" applyProtection="1">
      <alignment horizontal="center" vertical="center" wrapText="1"/>
      <protection locked="0"/>
    </xf>
    <xf numFmtId="0" fontId="6" fillId="0" borderId="40"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82"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6" fillId="0" borderId="0" xfId="47" applyFont="1" applyFill="1" applyAlignment="1">
      <alignment horizontal="left" vertical="center" wrapText="1"/>
      <protection/>
    </xf>
    <xf numFmtId="0" fontId="6" fillId="0" borderId="131" xfId="47" applyFont="1" applyBorder="1" applyAlignment="1" applyProtection="1">
      <alignment horizontal="center" vertical="center" wrapText="1"/>
      <protection locked="0"/>
    </xf>
    <xf numFmtId="0" fontId="6" fillId="0" borderId="119" xfId="47" applyFont="1" applyBorder="1" applyAlignment="1" applyProtection="1">
      <alignment horizontal="center" vertical="center" wrapText="1"/>
      <protection locked="0"/>
    </xf>
    <xf numFmtId="0" fontId="6" fillId="0" borderId="47" xfId="47" applyFont="1" applyBorder="1" applyAlignment="1" applyProtection="1">
      <alignment horizontal="center" vertical="center" wrapText="1"/>
      <protection locked="0"/>
    </xf>
    <xf numFmtId="0" fontId="6" fillId="0" borderId="106" xfId="47" applyFont="1" applyBorder="1" applyAlignment="1" applyProtection="1">
      <alignment horizontal="center" vertical="center" wrapText="1"/>
      <protection locked="0"/>
    </xf>
    <xf numFmtId="0" fontId="6" fillId="0" borderId="99" xfId="47" applyFont="1" applyBorder="1" applyAlignment="1" applyProtection="1">
      <alignment horizontal="center" vertical="center" wrapText="1"/>
      <protection locked="0"/>
    </xf>
    <xf numFmtId="0" fontId="6" fillId="0" borderId="40" xfId="47" applyFont="1" applyBorder="1" applyAlignment="1" applyProtection="1">
      <alignment horizontal="center" vertical="center" wrapText="1"/>
      <protection locked="0"/>
    </xf>
    <xf numFmtId="0" fontId="6" fillId="0" borderId="24" xfId="47" applyFont="1" applyBorder="1" applyAlignment="1" applyProtection="1">
      <alignment horizontal="center" vertical="center"/>
      <protection locked="0"/>
    </xf>
    <xf numFmtId="0" fontId="8" fillId="0" borderId="16" xfId="47" applyFont="1" applyFill="1" applyBorder="1" applyAlignment="1">
      <alignment horizontal="center" vertical="center" wrapText="1"/>
      <protection/>
    </xf>
    <xf numFmtId="0" fontId="8" fillId="0" borderId="24" xfId="47" applyFont="1" applyFill="1" applyBorder="1" applyAlignment="1">
      <alignment horizontal="center" vertical="center" wrapText="1"/>
      <protection/>
    </xf>
    <xf numFmtId="0" fontId="8" fillId="0" borderId="50" xfId="47" applyFont="1" applyFill="1" applyBorder="1" applyAlignment="1">
      <alignment horizontal="center" vertical="center" wrapText="1"/>
      <protection/>
    </xf>
    <xf numFmtId="0" fontId="6" fillId="37" borderId="108" xfId="47" applyFont="1" applyFill="1" applyBorder="1" applyAlignment="1">
      <alignment horizontal="center" vertical="center" wrapText="1"/>
      <protection/>
    </xf>
    <xf numFmtId="0" fontId="6" fillId="37" borderId="98" xfId="47" applyFont="1" applyFill="1" applyBorder="1" applyAlignment="1">
      <alignment horizontal="center" vertical="center" wrapText="1"/>
      <protection/>
    </xf>
    <xf numFmtId="0" fontId="6" fillId="0" borderId="105" xfId="47" applyFont="1" applyFill="1" applyBorder="1" applyAlignment="1">
      <alignment horizontal="center" vertical="center"/>
      <protection/>
    </xf>
    <xf numFmtId="0" fontId="6" fillId="0" borderId="96" xfId="47" applyFont="1" applyFill="1" applyBorder="1" applyAlignment="1">
      <alignment horizontal="center" vertical="center"/>
      <protection/>
    </xf>
    <xf numFmtId="0" fontId="6" fillId="37" borderId="58" xfId="47" applyFont="1" applyFill="1" applyBorder="1" applyAlignment="1">
      <alignment horizontal="center" vertical="center" wrapText="1"/>
      <protection/>
    </xf>
    <xf numFmtId="0" fontId="6" fillId="37" borderId="38" xfId="47" applyFont="1" applyFill="1" applyBorder="1" applyAlignment="1">
      <alignment horizontal="center" vertical="center" wrapText="1"/>
      <protection/>
    </xf>
    <xf numFmtId="0" fontId="6" fillId="0" borderId="25" xfId="47" applyFont="1" applyBorder="1" applyAlignment="1" applyProtection="1">
      <alignment horizontal="center" vertical="center" wrapText="1"/>
      <protection locked="0"/>
    </xf>
    <xf numFmtId="0" fontId="6" fillId="0" borderId="61" xfId="47" applyFont="1" applyBorder="1" applyAlignment="1" applyProtection="1">
      <alignment horizontal="left" vertical="center" indent="1"/>
      <protection locked="0"/>
    </xf>
    <xf numFmtId="0" fontId="6" fillId="0" borderId="28" xfId="47" applyFont="1" applyBorder="1" applyAlignment="1" applyProtection="1">
      <alignment horizontal="left" vertical="center" indent="1"/>
      <protection locked="0"/>
    </xf>
    <xf numFmtId="0" fontId="6" fillId="0" borderId="15" xfId="47" applyFont="1" applyBorder="1" applyAlignment="1" applyProtection="1">
      <alignment horizontal="left" vertical="center" indent="1"/>
      <protection locked="0"/>
    </xf>
    <xf numFmtId="0" fontId="6" fillId="0" borderId="27" xfId="47" applyFont="1" applyBorder="1" applyAlignment="1" applyProtection="1">
      <alignment horizontal="left" vertical="center"/>
      <protection locked="0"/>
    </xf>
    <xf numFmtId="0" fontId="6" fillId="0" borderId="21" xfId="47" applyFont="1" applyBorder="1" applyAlignment="1" applyProtection="1">
      <alignment horizontal="left" vertical="center"/>
      <protection locked="0"/>
    </xf>
    <xf numFmtId="0" fontId="6" fillId="0" borderId="27"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99" xfId="47" applyFont="1" applyBorder="1" applyAlignment="1" applyProtection="1">
      <alignment horizontal="left" vertical="center" indent="1"/>
      <protection locked="0"/>
    </xf>
    <xf numFmtId="0" fontId="6" fillId="0" borderId="154" xfId="47" applyFont="1" applyBorder="1" applyAlignment="1" applyProtection="1">
      <alignment horizontal="left" vertical="center" indent="1"/>
      <protection locked="0"/>
    </xf>
    <xf numFmtId="0" fontId="6" fillId="0" borderId="164" xfId="47" applyFont="1" applyBorder="1" applyAlignment="1" applyProtection="1">
      <alignment horizontal="left" vertical="center" indent="1"/>
      <protection locked="0"/>
    </xf>
    <xf numFmtId="0" fontId="6" fillId="0" borderId="32" xfId="47" applyFont="1" applyBorder="1" applyAlignment="1" applyProtection="1">
      <alignment horizontal="left" vertical="center" indent="1"/>
      <protection locked="0"/>
    </xf>
    <xf numFmtId="0" fontId="6" fillId="0" borderId="18" xfId="47" applyFont="1" applyBorder="1" applyAlignment="1" applyProtection="1">
      <alignment horizontal="left" vertical="center" indent="1"/>
      <protection locked="0"/>
    </xf>
    <xf numFmtId="0" fontId="6" fillId="0" borderId="104" xfId="47" applyFont="1" applyFill="1" applyBorder="1" applyAlignment="1" applyProtection="1">
      <alignment horizontal="left" vertical="center" indent="1"/>
      <protection locked="0"/>
    </xf>
    <xf numFmtId="0" fontId="6" fillId="0" borderId="112" xfId="47" applyFont="1" applyFill="1" applyBorder="1" applyAlignment="1" applyProtection="1">
      <alignment horizontal="left" vertical="center" indent="1"/>
      <protection locked="0"/>
    </xf>
    <xf numFmtId="0" fontId="6" fillId="0" borderId="112" xfId="47" applyFont="1" applyBorder="1" applyAlignment="1">
      <alignment horizontal="left" vertical="center" indent="1"/>
      <protection/>
    </xf>
    <xf numFmtId="0" fontId="6" fillId="0" borderId="63" xfId="47" applyFont="1" applyBorder="1" applyAlignment="1">
      <alignment horizontal="left" vertical="center" indent="1"/>
      <protection/>
    </xf>
    <xf numFmtId="0" fontId="12" fillId="0" borderId="27" xfId="47" applyFont="1" applyBorder="1" applyAlignment="1" applyProtection="1">
      <alignment horizontal="left" vertical="center" wrapText="1" indent="1"/>
      <protection locked="0"/>
    </xf>
    <xf numFmtId="0" fontId="12" fillId="0" borderId="21" xfId="47" applyFont="1" applyBorder="1" applyAlignment="1" applyProtection="1">
      <alignment horizontal="left" vertical="center" wrapText="1" indent="1"/>
      <protection locked="0"/>
    </xf>
    <xf numFmtId="0" fontId="6" fillId="0" borderId="44" xfId="47" applyFont="1" applyBorder="1" applyAlignment="1" applyProtection="1">
      <alignment horizontal="left" vertical="center" indent="1"/>
      <protection locked="0"/>
    </xf>
    <xf numFmtId="0" fontId="6" fillId="0" borderId="63" xfId="47" applyFont="1" applyFill="1" applyBorder="1" applyAlignment="1" applyProtection="1">
      <alignment horizontal="left" vertical="center" indent="1"/>
      <protection locked="0"/>
    </xf>
    <xf numFmtId="0" fontId="6" fillId="0" borderId="108" xfId="47" applyFont="1" applyBorder="1" applyAlignment="1" applyProtection="1">
      <alignment horizontal="left" vertical="center" indent="1"/>
      <protection locked="0"/>
    </xf>
    <xf numFmtId="0" fontId="6" fillId="0" borderId="98"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41</xdr:row>
      <xdr:rowOff>152400</xdr:rowOff>
    </xdr:from>
    <xdr:ext cx="4752975" cy="257175"/>
    <xdr:sp fLocksText="0">
      <xdr:nvSpPr>
        <xdr:cNvPr id="1" name="TextovéPole 1"/>
        <xdr:cNvSpPr txBox="1">
          <a:spLocks noChangeArrowheads="1"/>
        </xdr:cNvSpPr>
      </xdr:nvSpPr>
      <xdr:spPr>
        <a:xfrm rot="10597951">
          <a:off x="2933700" y="7562850"/>
          <a:ext cx="47529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7"/>
  <sheetViews>
    <sheetView zoomScalePageLayoutView="0" workbookViewId="0" topLeftCell="A1">
      <pane ySplit="5" topLeftCell="A21" activePane="bottomLeft" state="frozen"/>
      <selection pane="topLeft" activeCell="F131" sqref="F131"/>
      <selection pane="bottomLeft" activeCell="E15" sqref="E15"/>
    </sheetView>
  </sheetViews>
  <sheetFormatPr defaultColWidth="9.140625" defaultRowHeight="15"/>
  <cols>
    <col min="1" max="1" width="60.421875" style="560" customWidth="1"/>
    <col min="2" max="2" width="16.140625" style="602" customWidth="1"/>
    <col min="3" max="3" width="9.140625" style="602" customWidth="1"/>
    <col min="4" max="4" width="12.57421875" style="561" customWidth="1"/>
    <col min="5" max="5" width="15.140625" style="561" customWidth="1"/>
    <col min="6" max="16384" width="9.140625" style="144" customWidth="1"/>
  </cols>
  <sheetData>
    <row r="1" spans="1:5" ht="15.75">
      <c r="A1" s="891" t="s">
        <v>581</v>
      </c>
      <c r="B1" s="891"/>
      <c r="C1" s="891"/>
      <c r="D1" s="891"/>
      <c r="E1" s="891"/>
    </row>
    <row r="2" spans="1:5" ht="12.75" customHeight="1" thickBot="1">
      <c r="A2" s="892"/>
      <c r="B2" s="892"/>
      <c r="C2" s="892"/>
      <c r="D2" s="892"/>
      <c r="E2" s="892"/>
    </row>
    <row r="3" spans="1:6" ht="27.75" customHeight="1" thickBot="1">
      <c r="A3" s="893" t="s">
        <v>455</v>
      </c>
      <c r="B3" s="894"/>
      <c r="C3" s="894"/>
      <c r="D3" s="894"/>
      <c r="E3" s="895"/>
      <c r="F3" s="554"/>
    </row>
    <row r="4" spans="1:5" ht="15" customHeight="1" thickBot="1">
      <c r="A4" s="896" t="s">
        <v>186</v>
      </c>
      <c r="B4" s="897"/>
      <c r="C4" s="897"/>
      <c r="D4" s="897"/>
      <c r="E4" s="898"/>
    </row>
    <row r="5" spans="1:6" s="570" customFormat="1" ht="36.75" customHeight="1" thickBot="1">
      <c r="A5" s="564" t="s">
        <v>456</v>
      </c>
      <c r="B5" s="565" t="s">
        <v>326</v>
      </c>
      <c r="C5" s="566" t="s">
        <v>457</v>
      </c>
      <c r="D5" s="567" t="s">
        <v>458</v>
      </c>
      <c r="E5" s="568" t="s">
        <v>640</v>
      </c>
      <c r="F5" s="569"/>
    </row>
    <row r="6" spans="1:6" s="570" customFormat="1" ht="12.75" customHeight="1">
      <c r="A6" s="571" t="s">
        <v>63</v>
      </c>
      <c r="B6" s="899"/>
      <c r="C6" s="900"/>
      <c r="D6" s="572" t="s">
        <v>174</v>
      </c>
      <c r="E6" s="573" t="s">
        <v>94</v>
      </c>
      <c r="F6" s="574"/>
    </row>
    <row r="7" spans="1:6" ht="12.75">
      <c r="A7" s="558" t="s">
        <v>459</v>
      </c>
      <c r="B7" s="575" t="s">
        <v>460</v>
      </c>
      <c r="C7" s="576" t="s">
        <v>0</v>
      </c>
      <c r="D7" s="577">
        <f>SUM(D8:D13)</f>
        <v>0</v>
      </c>
      <c r="E7" s="578">
        <f>SUM(E8:E13)</f>
        <v>0</v>
      </c>
      <c r="F7" s="579"/>
    </row>
    <row r="8" spans="1:6" ht="12.75">
      <c r="A8" s="556" t="s">
        <v>461</v>
      </c>
      <c r="B8" s="580" t="s">
        <v>462</v>
      </c>
      <c r="C8" s="581" t="s">
        <v>1</v>
      </c>
      <c r="D8" s="582"/>
      <c r="E8" s="583"/>
      <c r="F8" s="579"/>
    </row>
    <row r="9" spans="1:6" ht="12.75">
      <c r="A9" s="556" t="s">
        <v>463</v>
      </c>
      <c r="B9" s="580">
        <v>504</v>
      </c>
      <c r="C9" s="581" t="s">
        <v>2</v>
      </c>
      <c r="D9" s="582"/>
      <c r="E9" s="583"/>
      <c r="F9" s="579"/>
    </row>
    <row r="10" spans="1:6" ht="12.75">
      <c r="A10" s="556" t="s">
        <v>464</v>
      </c>
      <c r="B10" s="580">
        <v>511</v>
      </c>
      <c r="C10" s="581" t="s">
        <v>3</v>
      </c>
      <c r="D10" s="582"/>
      <c r="E10" s="583"/>
      <c r="F10" s="579"/>
    </row>
    <row r="11" spans="1:6" ht="12.75">
      <c r="A11" s="556" t="s">
        <v>465</v>
      </c>
      <c r="B11" s="580">
        <v>512</v>
      </c>
      <c r="C11" s="581" t="s">
        <v>4</v>
      </c>
      <c r="D11" s="582"/>
      <c r="E11" s="583"/>
      <c r="F11" s="579"/>
    </row>
    <row r="12" spans="1:6" ht="12.75">
      <c r="A12" s="556" t="s">
        <v>466</v>
      </c>
      <c r="B12" s="580">
        <v>513</v>
      </c>
      <c r="C12" s="581" t="s">
        <v>5</v>
      </c>
      <c r="D12" s="582"/>
      <c r="E12" s="583"/>
      <c r="F12" s="579"/>
    </row>
    <row r="13" spans="1:6" ht="12.75">
      <c r="A13" s="556" t="s">
        <v>467</v>
      </c>
      <c r="B13" s="580">
        <v>518</v>
      </c>
      <c r="C13" s="581" t="s">
        <v>6</v>
      </c>
      <c r="D13" s="582"/>
      <c r="E13" s="583"/>
      <c r="F13" s="579"/>
    </row>
    <row r="14" spans="1:6" ht="12.75">
      <c r="A14" s="556" t="s">
        <v>468</v>
      </c>
      <c r="B14" s="575" t="s">
        <v>469</v>
      </c>
      <c r="C14" s="581" t="s">
        <v>7</v>
      </c>
      <c r="D14" s="577">
        <f>SUM(D15:D17)</f>
        <v>0</v>
      </c>
      <c r="E14" s="584">
        <f>SUM(E15:E17)</f>
        <v>0</v>
      </c>
      <c r="F14" s="579"/>
    </row>
    <row r="15" spans="1:6" ht="12.75">
      <c r="A15" s="556" t="s">
        <v>470</v>
      </c>
      <c r="B15" s="580">
        <v>56</v>
      </c>
      <c r="C15" s="581" t="s">
        <v>8</v>
      </c>
      <c r="D15" s="582"/>
      <c r="E15" s="583"/>
      <c r="F15" s="579"/>
    </row>
    <row r="16" spans="1:6" ht="12.75">
      <c r="A16" s="556" t="s">
        <v>471</v>
      </c>
      <c r="B16" s="580">
        <v>571.572</v>
      </c>
      <c r="C16" s="581" t="s">
        <v>9</v>
      </c>
      <c r="D16" s="582"/>
      <c r="E16" s="583"/>
      <c r="F16" s="579"/>
    </row>
    <row r="17" spans="1:6" ht="12.75">
      <c r="A17" s="556" t="s">
        <v>472</v>
      </c>
      <c r="B17" s="580">
        <v>573.574</v>
      </c>
      <c r="C17" s="581" t="s">
        <v>10</v>
      </c>
      <c r="D17" s="582"/>
      <c r="E17" s="583"/>
      <c r="F17" s="579"/>
    </row>
    <row r="18" spans="1:6" ht="12.75">
      <c r="A18" s="556" t="s">
        <v>473</v>
      </c>
      <c r="B18" s="580" t="s">
        <v>474</v>
      </c>
      <c r="C18" s="581" t="s">
        <v>11</v>
      </c>
      <c r="D18" s="585">
        <f>SUM(D19:D23)</f>
        <v>0</v>
      </c>
      <c r="E18" s="584">
        <f>SUM(E19:E23)</f>
        <v>0</v>
      </c>
      <c r="F18" s="579"/>
    </row>
    <row r="19" spans="1:6" ht="12.75">
      <c r="A19" s="556" t="s">
        <v>475</v>
      </c>
      <c r="B19" s="580">
        <v>521</v>
      </c>
      <c r="C19" s="581" t="s">
        <v>12</v>
      </c>
      <c r="D19" s="582"/>
      <c r="E19" s="583"/>
      <c r="F19" s="579"/>
    </row>
    <row r="20" spans="1:6" ht="12.75">
      <c r="A20" s="556" t="s">
        <v>476</v>
      </c>
      <c r="B20" s="580">
        <v>524</v>
      </c>
      <c r="C20" s="581" t="s">
        <v>13</v>
      </c>
      <c r="D20" s="582"/>
      <c r="E20" s="583"/>
      <c r="F20" s="579"/>
    </row>
    <row r="21" spans="1:6" ht="12.75">
      <c r="A21" s="556" t="s">
        <v>477</v>
      </c>
      <c r="B21" s="580">
        <v>525</v>
      </c>
      <c r="C21" s="581" t="s">
        <v>14</v>
      </c>
      <c r="D21" s="582"/>
      <c r="E21" s="583"/>
      <c r="F21" s="579"/>
    </row>
    <row r="22" spans="1:6" ht="12.75">
      <c r="A22" s="556" t="s">
        <v>478</v>
      </c>
      <c r="B22" s="580">
        <v>527</v>
      </c>
      <c r="C22" s="581" t="s">
        <v>15</v>
      </c>
      <c r="D22" s="582"/>
      <c r="E22" s="583"/>
      <c r="F22" s="579"/>
    </row>
    <row r="23" spans="1:6" ht="12.75">
      <c r="A23" s="556" t="s">
        <v>479</v>
      </c>
      <c r="B23" s="580">
        <v>528</v>
      </c>
      <c r="C23" s="581" t="s">
        <v>16</v>
      </c>
      <c r="D23" s="582"/>
      <c r="E23" s="583"/>
      <c r="F23" s="579"/>
    </row>
    <row r="24" spans="1:6" ht="12.75">
      <c r="A24" s="556" t="s">
        <v>480</v>
      </c>
      <c r="B24" s="580" t="s">
        <v>481</v>
      </c>
      <c r="C24" s="581" t="s">
        <v>17</v>
      </c>
      <c r="D24" s="585">
        <f>SUM(D25:D25)</f>
        <v>0</v>
      </c>
      <c r="E24" s="584">
        <f>SUM(E25:E25)</f>
        <v>0</v>
      </c>
      <c r="F24" s="579"/>
    </row>
    <row r="25" spans="1:6" ht="12.75">
      <c r="A25" s="556" t="s">
        <v>482</v>
      </c>
      <c r="B25" s="580">
        <v>53</v>
      </c>
      <c r="C25" s="581" t="s">
        <v>18</v>
      </c>
      <c r="D25" s="582"/>
      <c r="E25" s="583"/>
      <c r="F25" s="579"/>
    </row>
    <row r="26" spans="1:6" ht="12.75">
      <c r="A26" s="556" t="s">
        <v>483</v>
      </c>
      <c r="B26" s="580" t="s">
        <v>484</v>
      </c>
      <c r="C26" s="581" t="s">
        <v>19</v>
      </c>
      <c r="D26" s="585">
        <f>SUM(D27:D33)</f>
        <v>0</v>
      </c>
      <c r="E26" s="584">
        <f>SUM(E27:E33)</f>
        <v>0</v>
      </c>
      <c r="F26" s="579"/>
    </row>
    <row r="27" spans="1:6" ht="12.75">
      <c r="A27" s="556" t="s">
        <v>485</v>
      </c>
      <c r="B27" s="580">
        <v>541.542</v>
      </c>
      <c r="C27" s="581" t="s">
        <v>20</v>
      </c>
      <c r="D27" s="582"/>
      <c r="E27" s="583"/>
      <c r="F27" s="579"/>
    </row>
    <row r="28" spans="1:6" ht="12.75">
      <c r="A28" s="556" t="s">
        <v>486</v>
      </c>
      <c r="B28" s="580">
        <v>543</v>
      </c>
      <c r="C28" s="581" t="s">
        <v>21</v>
      </c>
      <c r="D28" s="582"/>
      <c r="E28" s="583"/>
      <c r="F28" s="579"/>
    </row>
    <row r="29" spans="1:6" ht="12.75">
      <c r="A29" s="556" t="s">
        <v>487</v>
      </c>
      <c r="B29" s="580">
        <v>544</v>
      </c>
      <c r="C29" s="581" t="s">
        <v>22</v>
      </c>
      <c r="D29" s="582"/>
      <c r="E29" s="583"/>
      <c r="F29" s="579"/>
    </row>
    <row r="30" spans="1:6" ht="12.75">
      <c r="A30" s="556" t="s">
        <v>488</v>
      </c>
      <c r="B30" s="580">
        <v>545</v>
      </c>
      <c r="C30" s="581" t="s">
        <v>23</v>
      </c>
      <c r="D30" s="582"/>
      <c r="E30" s="583"/>
      <c r="F30" s="579"/>
    </row>
    <row r="31" spans="1:6" ht="12.75">
      <c r="A31" s="556" t="s">
        <v>489</v>
      </c>
      <c r="B31" s="580">
        <v>546</v>
      </c>
      <c r="C31" s="581" t="s">
        <v>24</v>
      </c>
      <c r="D31" s="582"/>
      <c r="E31" s="583"/>
      <c r="F31" s="579"/>
    </row>
    <row r="32" spans="1:6" ht="12.75">
      <c r="A32" s="556" t="s">
        <v>490</v>
      </c>
      <c r="B32" s="580">
        <v>548</v>
      </c>
      <c r="C32" s="581" t="s">
        <v>25</v>
      </c>
      <c r="D32" s="582"/>
      <c r="E32" s="583"/>
      <c r="F32" s="579"/>
    </row>
    <row r="33" spans="1:6" ht="12.75">
      <c r="A33" s="556" t="s">
        <v>491</v>
      </c>
      <c r="B33" s="580">
        <v>549</v>
      </c>
      <c r="C33" s="581" t="s">
        <v>26</v>
      </c>
      <c r="D33" s="582"/>
      <c r="E33" s="583"/>
      <c r="F33" s="579"/>
    </row>
    <row r="34" spans="1:6" ht="12.75" customHeight="1">
      <c r="A34" s="556" t="s">
        <v>492</v>
      </c>
      <c r="B34" s="580" t="s">
        <v>493</v>
      </c>
      <c r="C34" s="581" t="s">
        <v>27</v>
      </c>
      <c r="D34" s="585">
        <f>SUM(D35:D39)</f>
        <v>0</v>
      </c>
      <c r="E34" s="584">
        <f>SUM(E35:E39)</f>
        <v>0</v>
      </c>
      <c r="F34" s="579"/>
    </row>
    <row r="35" spans="1:6" ht="12.75">
      <c r="A35" s="556" t="s">
        <v>494</v>
      </c>
      <c r="B35" s="580">
        <v>551</v>
      </c>
      <c r="C35" s="581" t="s">
        <v>28</v>
      </c>
      <c r="D35" s="582"/>
      <c r="E35" s="583"/>
      <c r="F35" s="579"/>
    </row>
    <row r="36" spans="1:6" ht="12.75" customHeight="1">
      <c r="A36" s="556" t="s">
        <v>495</v>
      </c>
      <c r="B36" s="580">
        <v>552</v>
      </c>
      <c r="C36" s="581" t="s">
        <v>29</v>
      </c>
      <c r="D36" s="582"/>
      <c r="E36" s="583"/>
      <c r="F36" s="579"/>
    </row>
    <row r="37" spans="1:6" ht="12.75">
      <c r="A37" s="556" t="s">
        <v>496</v>
      </c>
      <c r="B37" s="580">
        <v>553</v>
      </c>
      <c r="C37" s="581" t="s">
        <v>30</v>
      </c>
      <c r="D37" s="582"/>
      <c r="E37" s="583"/>
      <c r="F37" s="579"/>
    </row>
    <row r="38" spans="1:6" ht="12.75">
      <c r="A38" s="556" t="s">
        <v>497</v>
      </c>
      <c r="B38" s="580">
        <v>554</v>
      </c>
      <c r="C38" s="581" t="s">
        <v>31</v>
      </c>
      <c r="D38" s="582"/>
      <c r="E38" s="583"/>
      <c r="F38" s="579"/>
    </row>
    <row r="39" spans="1:6" ht="12.75">
      <c r="A39" s="556" t="s">
        <v>498</v>
      </c>
      <c r="B39" s="580" t="s">
        <v>499</v>
      </c>
      <c r="C39" s="581" t="s">
        <v>32</v>
      </c>
      <c r="D39" s="582"/>
      <c r="E39" s="583"/>
      <c r="F39" s="579"/>
    </row>
    <row r="40" spans="1:6" ht="12.75">
      <c r="A40" s="556" t="s">
        <v>64</v>
      </c>
      <c r="B40" s="580" t="s">
        <v>500</v>
      </c>
      <c r="C40" s="581" t="s">
        <v>33</v>
      </c>
      <c r="D40" s="585">
        <f>SUM(D41:D41)</f>
        <v>0</v>
      </c>
      <c r="E40" s="584">
        <f>SUM(E41:E41)</f>
        <v>0</v>
      </c>
      <c r="F40" s="579"/>
    </row>
    <row r="41" spans="1:6" ht="12.75">
      <c r="A41" s="556" t="s">
        <v>501</v>
      </c>
      <c r="B41" s="580">
        <v>581</v>
      </c>
      <c r="C41" s="581" t="s">
        <v>34</v>
      </c>
      <c r="D41" s="582"/>
      <c r="E41" s="583"/>
      <c r="F41" s="579"/>
    </row>
    <row r="42" spans="1:6" ht="12.75">
      <c r="A42" s="556" t="s">
        <v>65</v>
      </c>
      <c r="B42" s="580" t="s">
        <v>502</v>
      </c>
      <c r="C42" s="581" t="s">
        <v>35</v>
      </c>
      <c r="D42" s="585">
        <f>D43</f>
        <v>0</v>
      </c>
      <c r="E42" s="584">
        <f>E43</f>
        <v>0</v>
      </c>
      <c r="F42" s="579"/>
    </row>
    <row r="43" spans="1:6" ht="14.25" customHeight="1">
      <c r="A43" s="556" t="s">
        <v>503</v>
      </c>
      <c r="B43" s="580">
        <v>59</v>
      </c>
      <c r="C43" s="581" t="s">
        <v>36</v>
      </c>
      <c r="D43" s="582"/>
      <c r="E43" s="583"/>
      <c r="F43" s="579"/>
    </row>
    <row r="44" spans="1:6" ht="24.75" customHeight="1" thickBot="1">
      <c r="A44" s="557" t="s">
        <v>66</v>
      </c>
      <c r="B44" s="586" t="s">
        <v>575</v>
      </c>
      <c r="C44" s="581" t="s">
        <v>37</v>
      </c>
      <c r="D44" s="587">
        <f>D7+D14+D18+D24+D26+D34+D40+D42</f>
        <v>0</v>
      </c>
      <c r="E44" s="588">
        <f>E7+E14+E18+E24+E26+E34+E40+E42</f>
        <v>0</v>
      </c>
      <c r="F44" s="579"/>
    </row>
    <row r="45" spans="1:6" ht="12.75" customHeight="1" thickBot="1">
      <c r="A45" s="901" t="s">
        <v>67</v>
      </c>
      <c r="B45" s="902"/>
      <c r="C45" s="902"/>
      <c r="D45" s="902"/>
      <c r="E45" s="903"/>
      <c r="F45" s="569"/>
    </row>
    <row r="46" spans="1:6" ht="12.75" customHeight="1">
      <c r="A46" s="558" t="s">
        <v>504</v>
      </c>
      <c r="B46" s="589" t="s">
        <v>576</v>
      </c>
      <c r="C46" s="581" t="s">
        <v>38</v>
      </c>
      <c r="D46" s="585">
        <f>SUM(D47:D47)</f>
        <v>0</v>
      </c>
      <c r="E46" s="590">
        <f>SUM(E47:E47)</f>
        <v>0</v>
      </c>
      <c r="F46" s="569"/>
    </row>
    <row r="47" spans="1:6" ht="12.75" customHeight="1">
      <c r="A47" s="556" t="s">
        <v>505</v>
      </c>
      <c r="B47" s="591">
        <v>691</v>
      </c>
      <c r="C47" s="581" t="s">
        <v>39</v>
      </c>
      <c r="D47" s="581"/>
      <c r="E47" s="583"/>
      <c r="F47" s="569"/>
    </row>
    <row r="48" spans="1:6" ht="12.75" customHeight="1">
      <c r="A48" s="556" t="s">
        <v>506</v>
      </c>
      <c r="B48" s="589" t="s">
        <v>507</v>
      </c>
      <c r="C48" s="581" t="s">
        <v>40</v>
      </c>
      <c r="D48" s="585">
        <f>SUM(D49:D51)</f>
        <v>0</v>
      </c>
      <c r="E48" s="592">
        <f>SUM(E49:E51)</f>
        <v>0</v>
      </c>
      <c r="F48" s="569"/>
    </row>
    <row r="49" spans="1:6" ht="12.75" customHeight="1">
      <c r="A49" s="556" t="s">
        <v>508</v>
      </c>
      <c r="B49" s="591">
        <v>681</v>
      </c>
      <c r="C49" s="581" t="s">
        <v>41</v>
      </c>
      <c r="D49" s="581"/>
      <c r="E49" s="583"/>
      <c r="F49" s="569"/>
    </row>
    <row r="50" spans="1:6" ht="12.75" customHeight="1">
      <c r="A50" s="556" t="s">
        <v>509</v>
      </c>
      <c r="B50" s="591">
        <v>682</v>
      </c>
      <c r="C50" s="581" t="s">
        <v>42</v>
      </c>
      <c r="D50" s="581"/>
      <c r="E50" s="583"/>
      <c r="F50" s="569"/>
    </row>
    <row r="51" spans="1:6" ht="12.75" customHeight="1">
      <c r="A51" s="556" t="s">
        <v>510</v>
      </c>
      <c r="B51" s="591">
        <v>684</v>
      </c>
      <c r="C51" s="581" t="s">
        <v>43</v>
      </c>
      <c r="D51" s="581"/>
      <c r="E51" s="583"/>
      <c r="F51" s="569"/>
    </row>
    <row r="52" spans="1:6" ht="12.75">
      <c r="A52" s="556" t="s">
        <v>511</v>
      </c>
      <c r="B52" s="593" t="s">
        <v>512</v>
      </c>
      <c r="C52" s="581" t="s">
        <v>44</v>
      </c>
      <c r="D52" s="581"/>
      <c r="E52" s="583"/>
      <c r="F52" s="579"/>
    </row>
    <row r="53" spans="1:6" ht="12.75">
      <c r="A53" s="556" t="s">
        <v>513</v>
      </c>
      <c r="B53" s="589" t="s">
        <v>514</v>
      </c>
      <c r="C53" s="581" t="s">
        <v>45</v>
      </c>
      <c r="D53" s="585">
        <f>SUM(D54:D59)</f>
        <v>0</v>
      </c>
      <c r="E53" s="592">
        <f>SUM(E54:E59)</f>
        <v>0</v>
      </c>
      <c r="F53" s="579"/>
    </row>
    <row r="54" spans="1:6" ht="12.75">
      <c r="A54" s="556" t="s">
        <v>515</v>
      </c>
      <c r="B54" s="593">
        <v>641.642</v>
      </c>
      <c r="C54" s="581" t="s">
        <v>46</v>
      </c>
      <c r="D54" s="582"/>
      <c r="E54" s="583"/>
      <c r="F54" s="579"/>
    </row>
    <row r="55" spans="1:6" ht="12.75">
      <c r="A55" s="556" t="s">
        <v>516</v>
      </c>
      <c r="B55" s="594">
        <v>643</v>
      </c>
      <c r="C55" s="581" t="s">
        <v>47</v>
      </c>
      <c r="D55" s="582"/>
      <c r="E55" s="583"/>
      <c r="F55" s="579"/>
    </row>
    <row r="56" spans="1:6" ht="12.75">
      <c r="A56" s="556" t="s">
        <v>517</v>
      </c>
      <c r="B56" s="591">
        <v>644</v>
      </c>
      <c r="C56" s="581" t="s">
        <v>48</v>
      </c>
      <c r="D56" s="585"/>
      <c r="E56" s="584"/>
      <c r="F56" s="579"/>
    </row>
    <row r="57" spans="1:6" ht="12.75">
      <c r="A57" s="556" t="s">
        <v>518</v>
      </c>
      <c r="B57" s="591">
        <v>645</v>
      </c>
      <c r="C57" s="581" t="s">
        <v>49</v>
      </c>
      <c r="D57" s="582"/>
      <c r="E57" s="583"/>
      <c r="F57" s="579"/>
    </row>
    <row r="58" spans="1:6" ht="12.75">
      <c r="A58" s="556" t="s">
        <v>519</v>
      </c>
      <c r="B58" s="591">
        <v>648</v>
      </c>
      <c r="C58" s="581" t="s">
        <v>50</v>
      </c>
      <c r="D58" s="582"/>
      <c r="E58" s="583"/>
      <c r="F58" s="579"/>
    </row>
    <row r="59" spans="1:6" ht="12.75">
      <c r="A59" s="556" t="s">
        <v>520</v>
      </c>
      <c r="B59" s="591">
        <v>649</v>
      </c>
      <c r="C59" s="581" t="s">
        <v>51</v>
      </c>
      <c r="D59" s="582"/>
      <c r="E59" s="583"/>
      <c r="F59" s="579"/>
    </row>
    <row r="60" spans="1:6" ht="12.75">
      <c r="A60" s="556" t="s">
        <v>521</v>
      </c>
      <c r="B60" s="589" t="s">
        <v>522</v>
      </c>
      <c r="C60" s="581" t="s">
        <v>52</v>
      </c>
      <c r="D60" s="585">
        <f>SUM(D61:D65)</f>
        <v>0</v>
      </c>
      <c r="E60" s="592">
        <f>SUM(E61:E65)</f>
        <v>0</v>
      </c>
      <c r="F60" s="579"/>
    </row>
    <row r="61" spans="1:6" ht="12.75">
      <c r="A61" s="556" t="s">
        <v>523</v>
      </c>
      <c r="B61" s="591">
        <v>652</v>
      </c>
      <c r="C61" s="581" t="s">
        <v>53</v>
      </c>
      <c r="D61" s="582"/>
      <c r="E61" s="583"/>
      <c r="F61" s="579"/>
    </row>
    <row r="62" spans="1:6" ht="12.75">
      <c r="A62" s="556" t="s">
        <v>524</v>
      </c>
      <c r="B62" s="591">
        <v>653</v>
      </c>
      <c r="C62" s="581" t="s">
        <v>54</v>
      </c>
      <c r="D62" s="582"/>
      <c r="E62" s="583"/>
      <c r="F62" s="579"/>
    </row>
    <row r="63" spans="1:6" ht="12.75">
      <c r="A63" s="556" t="s">
        <v>525</v>
      </c>
      <c r="B63" s="591">
        <v>654</v>
      </c>
      <c r="C63" s="581" t="s">
        <v>55</v>
      </c>
      <c r="D63" s="582"/>
      <c r="E63" s="583"/>
      <c r="F63" s="579"/>
    </row>
    <row r="64" spans="1:6" ht="12.75">
      <c r="A64" s="556" t="s">
        <v>526</v>
      </c>
      <c r="B64" s="591">
        <v>655</v>
      </c>
      <c r="C64" s="581" t="s">
        <v>56</v>
      </c>
      <c r="D64" s="582"/>
      <c r="E64" s="583"/>
      <c r="F64" s="579"/>
    </row>
    <row r="65" spans="1:6" ht="12.75">
      <c r="A65" s="556" t="s">
        <v>527</v>
      </c>
      <c r="B65" s="591">
        <v>657</v>
      </c>
      <c r="C65" s="581" t="s">
        <v>57</v>
      </c>
      <c r="D65" s="582"/>
      <c r="E65" s="583"/>
      <c r="F65" s="579"/>
    </row>
    <row r="66" spans="1:6" ht="13.5" thickBot="1">
      <c r="A66" s="557" t="s">
        <v>68</v>
      </c>
      <c r="B66" s="586" t="s">
        <v>528</v>
      </c>
      <c r="C66" s="595" t="s">
        <v>58</v>
      </c>
      <c r="D66" s="587">
        <f>D46+D48+D52+D53+D60</f>
        <v>0</v>
      </c>
      <c r="E66" s="588">
        <f>E46+E48+E52+E53+E60</f>
        <v>0</v>
      </c>
      <c r="F66" s="579"/>
    </row>
    <row r="67" spans="1:6" ht="12.75">
      <c r="A67" s="555" t="s">
        <v>69</v>
      </c>
      <c r="B67" s="589" t="s">
        <v>577</v>
      </c>
      <c r="C67" s="576" t="s">
        <v>59</v>
      </c>
      <c r="D67" s="596">
        <f>D66-D44+D42</f>
        <v>0</v>
      </c>
      <c r="E67" s="590">
        <f>E66-E44+E42</f>
        <v>0</v>
      </c>
      <c r="F67" s="579"/>
    </row>
    <row r="68" spans="1:6" ht="12.75">
      <c r="A68" s="597" t="s">
        <v>70</v>
      </c>
      <c r="B68" s="589" t="s">
        <v>578</v>
      </c>
      <c r="C68" s="581" t="s">
        <v>60</v>
      </c>
      <c r="D68" s="577">
        <f>D67-D42</f>
        <v>0</v>
      </c>
      <c r="E68" s="584">
        <f>E67-E42</f>
        <v>0</v>
      </c>
      <c r="F68" s="579"/>
    </row>
    <row r="69" spans="1:6" ht="12.75">
      <c r="A69" s="555"/>
      <c r="B69" s="598"/>
      <c r="C69" s="581"/>
      <c r="D69" s="885" t="s">
        <v>529</v>
      </c>
      <c r="E69" s="886"/>
      <c r="F69" s="579"/>
    </row>
    <row r="70" spans="1:6" ht="12.75">
      <c r="A70" s="555" t="s">
        <v>530</v>
      </c>
      <c r="B70" s="599" t="s">
        <v>531</v>
      </c>
      <c r="C70" s="581" t="s">
        <v>61</v>
      </c>
      <c r="D70" s="887">
        <f>+D67+E67</f>
        <v>0</v>
      </c>
      <c r="E70" s="888"/>
      <c r="F70" s="579"/>
    </row>
    <row r="71" spans="1:6" ht="13.5" thickBot="1">
      <c r="A71" s="600" t="s">
        <v>532</v>
      </c>
      <c r="B71" s="559" t="s">
        <v>533</v>
      </c>
      <c r="C71" s="595" t="s">
        <v>62</v>
      </c>
      <c r="D71" s="889">
        <f>+D68+E68</f>
        <v>0</v>
      </c>
      <c r="E71" s="890"/>
      <c r="F71" s="579"/>
    </row>
    <row r="72" spans="1:3" ht="12.75" customHeight="1">
      <c r="A72" s="601"/>
      <c r="B72" s="562"/>
      <c r="C72" s="562"/>
    </row>
    <row r="73" spans="1:3" ht="12.75" customHeight="1">
      <c r="A73" s="560" t="s">
        <v>213</v>
      </c>
      <c r="B73" s="562"/>
      <c r="C73" s="562"/>
    </row>
    <row r="74" spans="1:3" ht="12.75" customHeight="1">
      <c r="A74" s="144" t="s">
        <v>534</v>
      </c>
      <c r="B74" s="562"/>
      <c r="C74" s="562"/>
    </row>
    <row r="75" spans="1:3" ht="12.75">
      <c r="A75" s="144" t="s">
        <v>535</v>
      </c>
      <c r="B75" s="563"/>
      <c r="C75" s="563"/>
    </row>
    <row r="76" spans="1:3" ht="12.75">
      <c r="A76" s="144" t="s">
        <v>453</v>
      </c>
      <c r="B76" s="563"/>
      <c r="C76" s="563"/>
    </row>
    <row r="77" ht="12.75">
      <c r="A77" s="144" t="s">
        <v>454</v>
      </c>
    </row>
  </sheetData>
  <sheetProtection/>
  <mergeCells count="9">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AN69"/>
  <sheetViews>
    <sheetView zoomScale="85" zoomScaleNormal="85" workbookViewId="0" topLeftCell="A4">
      <selection activeCell="S26" sqref="S26"/>
    </sheetView>
  </sheetViews>
  <sheetFormatPr defaultColWidth="9.140625" defaultRowHeight="15"/>
  <cols>
    <col min="1" max="1" width="3.8515625" style="16" customWidth="1"/>
    <col min="2" max="2" width="6.421875" style="59" customWidth="1"/>
    <col min="3" max="3" width="9.28125" style="59" customWidth="1"/>
    <col min="4" max="4" width="16.28125" style="59" customWidth="1"/>
    <col min="5" max="5" width="9.7109375" style="59" customWidth="1"/>
    <col min="6" max="6" width="8.57421875" style="59" customWidth="1"/>
    <col min="7" max="7" width="8.7109375" style="59" customWidth="1"/>
    <col min="8" max="8" width="9.7109375" style="59"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57421875" style="16" customWidth="1"/>
    <col min="16" max="16" width="9.140625" style="16" customWidth="1"/>
    <col min="17" max="17" width="8.421875" style="16" customWidth="1"/>
    <col min="18" max="18" width="9.421875" style="16" customWidth="1"/>
    <col min="19" max="19" width="8.421875" style="16" customWidth="1"/>
    <col min="20" max="22" width="9.140625" style="16" customWidth="1"/>
    <col min="23" max="23" width="11.57421875" style="16" bestFit="1" customWidth="1"/>
    <col min="24" max="24" width="10.57421875" style="16" bestFit="1" customWidth="1"/>
    <col min="25" max="16384" width="9.140625" style="16" customWidth="1"/>
  </cols>
  <sheetData>
    <row r="1" spans="1:22" ht="15.75">
      <c r="A1" s="46" t="s">
        <v>623</v>
      </c>
      <c r="B1" s="52"/>
      <c r="C1" s="52"/>
      <c r="D1" s="52"/>
      <c r="E1" s="52"/>
      <c r="F1" s="52"/>
      <c r="G1" s="52"/>
      <c r="H1" s="52"/>
      <c r="I1" s="45"/>
      <c r="J1" s="45"/>
      <c r="K1" s="45"/>
      <c r="L1" s="45"/>
      <c r="M1" s="45"/>
      <c r="N1" s="45"/>
      <c r="O1" s="32"/>
      <c r="P1" s="32"/>
      <c r="Q1" s="32"/>
      <c r="R1" s="32"/>
      <c r="S1" s="32"/>
      <c r="T1" s="32"/>
      <c r="U1" s="12"/>
      <c r="V1" s="12"/>
    </row>
    <row r="2" s="129" customFormat="1" ht="15" customHeight="1"/>
    <row r="3" s="129" customFormat="1" ht="15" customHeight="1">
      <c r="A3" s="130" t="s">
        <v>565</v>
      </c>
    </row>
    <row r="4" spans="16:24" s="129" customFormat="1" ht="15" customHeight="1" thickBot="1">
      <c r="P4" s="45"/>
      <c r="X4" s="389" t="s">
        <v>95</v>
      </c>
    </row>
    <row r="5" spans="1:38" ht="28.5" customHeight="1" thickBot="1">
      <c r="A5" s="1083" t="s">
        <v>71</v>
      </c>
      <c r="B5" s="1071" t="s">
        <v>104</v>
      </c>
      <c r="C5" s="1072"/>
      <c r="D5" s="1073"/>
      <c r="E5" s="1068" t="s">
        <v>212</v>
      </c>
      <c r="F5" s="1069"/>
      <c r="G5" s="1069"/>
      <c r="H5" s="1069"/>
      <c r="I5" s="1069"/>
      <c r="J5" s="1069"/>
      <c r="K5" s="1069"/>
      <c r="L5" s="1069"/>
      <c r="M5" s="1069"/>
      <c r="N5" s="1069"/>
      <c r="O5" s="1069"/>
      <c r="P5" s="1069"/>
      <c r="Q5" s="1069"/>
      <c r="R5" s="1069"/>
      <c r="S5" s="1069"/>
      <c r="T5" s="1069"/>
      <c r="U5" s="1069"/>
      <c r="V5" s="1069"/>
      <c r="W5" s="1069"/>
      <c r="X5" s="1070"/>
      <c r="Y5" s="129"/>
      <c r="Z5" s="129"/>
      <c r="AA5" s="129"/>
      <c r="AB5" s="129"/>
      <c r="AC5" s="129"/>
      <c r="AD5" s="129"/>
      <c r="AE5" s="129"/>
      <c r="AF5" s="129"/>
      <c r="AG5" s="129"/>
      <c r="AH5" s="129"/>
      <c r="AI5" s="129"/>
      <c r="AJ5" s="32"/>
      <c r="AK5" s="12"/>
      <c r="AL5" s="12"/>
    </row>
    <row r="6" spans="1:40" ht="19.5" customHeight="1">
      <c r="A6" s="1084"/>
      <c r="B6" s="1074"/>
      <c r="C6" s="1075"/>
      <c r="D6" s="1076"/>
      <c r="E6" s="1080" t="s">
        <v>201</v>
      </c>
      <c r="F6" s="1081"/>
      <c r="G6" s="1081"/>
      <c r="H6" s="1082"/>
      <c r="I6" s="1080" t="s">
        <v>205</v>
      </c>
      <c r="J6" s="1081"/>
      <c r="K6" s="1081"/>
      <c r="L6" s="1082"/>
      <c r="M6" s="1080" t="s">
        <v>197</v>
      </c>
      <c r="N6" s="1081"/>
      <c r="O6" s="1081"/>
      <c r="P6" s="1082"/>
      <c r="Q6" s="1064" t="s">
        <v>195</v>
      </c>
      <c r="R6" s="1065"/>
      <c r="S6" s="1064" t="s">
        <v>96</v>
      </c>
      <c r="T6" s="1065"/>
      <c r="U6" s="1064" t="s">
        <v>198</v>
      </c>
      <c r="V6" s="1065"/>
      <c r="W6" s="1096" t="s">
        <v>194</v>
      </c>
      <c r="X6" s="1097"/>
      <c r="Y6" s="129"/>
      <c r="Z6" s="129"/>
      <c r="AA6" s="129"/>
      <c r="AB6" s="129"/>
      <c r="AC6" s="129"/>
      <c r="AD6" s="129"/>
      <c r="AE6" s="129"/>
      <c r="AF6" s="129"/>
      <c r="AG6" s="129"/>
      <c r="AH6" s="129"/>
      <c r="AI6" s="129"/>
      <c r="AJ6" s="129"/>
      <c r="AK6" s="129"/>
      <c r="AL6" s="32"/>
      <c r="AM6" s="12"/>
      <c r="AN6" s="12"/>
    </row>
    <row r="7" spans="1:39" ht="19.5" customHeight="1">
      <c r="A7" s="1084"/>
      <c r="B7" s="1074"/>
      <c r="C7" s="1075"/>
      <c r="D7" s="1076"/>
      <c r="E7" s="1041" t="s">
        <v>196</v>
      </c>
      <c r="F7" s="1042"/>
      <c r="G7" s="1060" t="s">
        <v>204</v>
      </c>
      <c r="H7" s="1061"/>
      <c r="I7" s="1041" t="s">
        <v>316</v>
      </c>
      <c r="J7" s="1042"/>
      <c r="K7" s="1060" t="s">
        <v>206</v>
      </c>
      <c r="L7" s="1061"/>
      <c r="M7" s="1041" t="s">
        <v>566</v>
      </c>
      <c r="N7" s="1042"/>
      <c r="O7" s="1060" t="s">
        <v>208</v>
      </c>
      <c r="P7" s="1061"/>
      <c r="Q7" s="1066"/>
      <c r="R7" s="1067"/>
      <c r="S7" s="1066"/>
      <c r="T7" s="1067"/>
      <c r="U7" s="1066"/>
      <c r="V7" s="1067"/>
      <c r="W7" s="1098"/>
      <c r="X7" s="1099"/>
      <c r="Y7" s="129"/>
      <c r="Z7" s="129"/>
      <c r="AA7" s="129"/>
      <c r="AB7" s="129"/>
      <c r="AC7" s="129"/>
      <c r="AD7" s="129"/>
      <c r="AE7" s="129"/>
      <c r="AF7" s="129"/>
      <c r="AG7" s="129"/>
      <c r="AH7" s="129"/>
      <c r="AI7" s="129"/>
      <c r="AJ7" s="129"/>
      <c r="AK7" s="32"/>
      <c r="AL7" s="12"/>
      <c r="AM7" s="12"/>
    </row>
    <row r="8" spans="1:39" ht="19.5" customHeight="1" thickBot="1">
      <c r="A8" s="1084"/>
      <c r="B8" s="1074"/>
      <c r="C8" s="1075"/>
      <c r="D8" s="1076"/>
      <c r="E8" s="43" t="s">
        <v>103</v>
      </c>
      <c r="F8" s="127" t="s">
        <v>297</v>
      </c>
      <c r="G8" s="122" t="s">
        <v>103</v>
      </c>
      <c r="H8" s="124" t="s">
        <v>297</v>
      </c>
      <c r="I8" s="43" t="s">
        <v>103</v>
      </c>
      <c r="J8" s="122" t="s">
        <v>297</v>
      </c>
      <c r="K8" s="122" t="s">
        <v>103</v>
      </c>
      <c r="L8" s="124" t="s">
        <v>297</v>
      </c>
      <c r="M8" s="43" t="s">
        <v>103</v>
      </c>
      <c r="N8" s="122" t="s">
        <v>297</v>
      </c>
      <c r="O8" s="122" t="s">
        <v>103</v>
      </c>
      <c r="P8" s="124" t="s">
        <v>297</v>
      </c>
      <c r="Q8" s="43" t="s">
        <v>103</v>
      </c>
      <c r="R8" s="124" t="s">
        <v>297</v>
      </c>
      <c r="S8" s="43" t="s">
        <v>103</v>
      </c>
      <c r="T8" s="124" t="s">
        <v>297</v>
      </c>
      <c r="U8" s="43" t="s">
        <v>103</v>
      </c>
      <c r="V8" s="124" t="s">
        <v>297</v>
      </c>
      <c r="W8" s="386" t="s">
        <v>422</v>
      </c>
      <c r="X8" s="387" t="s">
        <v>297</v>
      </c>
      <c r="Y8" s="129"/>
      <c r="Z8" s="129"/>
      <c r="AA8" s="129"/>
      <c r="AB8" s="129"/>
      <c r="AC8" s="129"/>
      <c r="AD8" s="129"/>
      <c r="AE8" s="129"/>
      <c r="AF8" s="129"/>
      <c r="AG8" s="129"/>
      <c r="AH8" s="129"/>
      <c r="AI8" s="129"/>
      <c r="AJ8" s="129"/>
      <c r="AK8" s="32"/>
      <c r="AL8" s="12"/>
      <c r="AM8" s="12"/>
    </row>
    <row r="9" spans="1:39" s="29" customFormat="1" ht="18.75" customHeight="1" thickBot="1">
      <c r="A9" s="1085"/>
      <c r="B9" s="1077"/>
      <c r="C9" s="1078"/>
      <c r="D9" s="1079"/>
      <c r="E9" s="43">
        <v>1</v>
      </c>
      <c r="F9" s="127">
        <v>2</v>
      </c>
      <c r="G9" s="122">
        <v>3</v>
      </c>
      <c r="H9" s="124">
        <v>4</v>
      </c>
      <c r="I9" s="43">
        <v>5</v>
      </c>
      <c r="J9" s="122">
        <v>6</v>
      </c>
      <c r="K9" s="122">
        <v>7</v>
      </c>
      <c r="L9" s="124">
        <v>8</v>
      </c>
      <c r="M9" s="43">
        <v>9</v>
      </c>
      <c r="N9" s="122">
        <v>10</v>
      </c>
      <c r="O9" s="122">
        <v>11</v>
      </c>
      <c r="P9" s="124">
        <v>12</v>
      </c>
      <c r="Q9" s="43">
        <v>13</v>
      </c>
      <c r="R9" s="124">
        <v>14</v>
      </c>
      <c r="S9" s="43">
        <v>15</v>
      </c>
      <c r="T9" s="124">
        <v>16</v>
      </c>
      <c r="U9" s="43">
        <v>17</v>
      </c>
      <c r="V9" s="124">
        <v>18</v>
      </c>
      <c r="W9" s="386">
        <v>19</v>
      </c>
      <c r="X9" s="387">
        <v>20</v>
      </c>
      <c r="Y9" s="132"/>
      <c r="Z9" s="132"/>
      <c r="AA9" s="132"/>
      <c r="AB9" s="132"/>
      <c r="AC9" s="132"/>
      <c r="AD9" s="132"/>
      <c r="AE9" s="132"/>
      <c r="AF9" s="132"/>
      <c r="AG9" s="132"/>
      <c r="AH9" s="132"/>
      <c r="AI9" s="132"/>
      <c r="AJ9" s="132"/>
      <c r="AK9" s="284"/>
      <c r="AL9" s="28"/>
      <c r="AM9" s="28"/>
    </row>
    <row r="10" spans="1:33" ht="15" customHeight="1">
      <c r="A10" s="110">
        <v>1</v>
      </c>
      <c r="B10" s="1048" t="s">
        <v>207</v>
      </c>
      <c r="C10" s="1092" t="s">
        <v>193</v>
      </c>
      <c r="D10" s="1093"/>
      <c r="E10" s="872">
        <v>8140.161</v>
      </c>
      <c r="F10" s="811">
        <v>474.267</v>
      </c>
      <c r="G10" s="855">
        <v>5107.413</v>
      </c>
      <c r="H10" s="821">
        <v>336.28</v>
      </c>
      <c r="I10" s="693">
        <v>1165.855</v>
      </c>
      <c r="J10" s="818">
        <v>50.2</v>
      </c>
      <c r="K10" s="818">
        <v>0</v>
      </c>
      <c r="L10" s="818">
        <v>0</v>
      </c>
      <c r="M10" s="693">
        <v>86.031</v>
      </c>
      <c r="N10" s="831">
        <v>0</v>
      </c>
      <c r="O10" s="831">
        <v>0</v>
      </c>
      <c r="P10" s="831">
        <v>0</v>
      </c>
      <c r="Q10" s="834">
        <v>0</v>
      </c>
      <c r="R10" s="834">
        <v>0</v>
      </c>
      <c r="S10" s="834">
        <v>0</v>
      </c>
      <c r="T10" s="834">
        <v>0</v>
      </c>
      <c r="U10" s="879">
        <v>201.236</v>
      </c>
      <c r="V10" s="839">
        <v>344.452</v>
      </c>
      <c r="W10" s="843">
        <v>14700.696</v>
      </c>
      <c r="X10" s="844">
        <v>1205.199</v>
      </c>
      <c r="Y10" s="129"/>
      <c r="Z10" s="129"/>
      <c r="AA10" s="129"/>
      <c r="AB10" s="129"/>
      <c r="AC10" s="129"/>
      <c r="AD10" s="129"/>
      <c r="AE10" s="32"/>
      <c r="AF10" s="12"/>
      <c r="AG10" s="12"/>
    </row>
    <row r="11" spans="1:33" ht="15" customHeight="1">
      <c r="A11" s="110">
        <v>2</v>
      </c>
      <c r="B11" s="1049"/>
      <c r="C11" s="1094" t="s">
        <v>106</v>
      </c>
      <c r="D11" s="1095"/>
      <c r="E11" s="873">
        <v>540.347</v>
      </c>
      <c r="F11" s="810">
        <v>0</v>
      </c>
      <c r="G11" s="856">
        <v>0</v>
      </c>
      <c r="H11" s="822">
        <v>0</v>
      </c>
      <c r="I11" s="808">
        <v>0</v>
      </c>
      <c r="J11" s="809">
        <v>0</v>
      </c>
      <c r="K11" s="818">
        <v>0</v>
      </c>
      <c r="L11" s="818">
        <v>0</v>
      </c>
      <c r="M11" s="808">
        <v>0</v>
      </c>
      <c r="N11" s="831">
        <v>0</v>
      </c>
      <c r="O11" s="831">
        <v>0</v>
      </c>
      <c r="P11" s="831">
        <v>0</v>
      </c>
      <c r="Q11" s="834">
        <v>0</v>
      </c>
      <c r="R11" s="834">
        <v>0</v>
      </c>
      <c r="S11" s="834">
        <v>0</v>
      </c>
      <c r="T11" s="834">
        <v>0</v>
      </c>
      <c r="U11" s="880">
        <v>0</v>
      </c>
      <c r="V11" s="840">
        <v>0</v>
      </c>
      <c r="W11" s="845">
        <v>540.347</v>
      </c>
      <c r="X11" s="846">
        <v>0</v>
      </c>
      <c r="Y11" s="129"/>
      <c r="Z11" s="129"/>
      <c r="AA11" s="129"/>
      <c r="AB11" s="129"/>
      <c r="AC11" s="129"/>
      <c r="AD11" s="129"/>
      <c r="AE11" s="32"/>
      <c r="AF11" s="12"/>
      <c r="AG11" s="12"/>
    </row>
    <row r="12" spans="1:33" ht="15" customHeight="1">
      <c r="A12" s="113">
        <v>3</v>
      </c>
      <c r="B12" s="1050"/>
      <c r="C12" s="1094" t="s">
        <v>75</v>
      </c>
      <c r="D12" s="1095"/>
      <c r="E12" s="874">
        <v>6343.093</v>
      </c>
      <c r="F12" s="812">
        <v>0</v>
      </c>
      <c r="G12" s="856">
        <v>0</v>
      </c>
      <c r="H12" s="822">
        <v>0</v>
      </c>
      <c r="I12" s="808">
        <v>0</v>
      </c>
      <c r="J12" s="809">
        <v>0</v>
      </c>
      <c r="K12" s="818">
        <v>0</v>
      </c>
      <c r="L12" s="818">
        <v>0</v>
      </c>
      <c r="M12" s="808">
        <v>0</v>
      </c>
      <c r="N12" s="831">
        <v>0</v>
      </c>
      <c r="O12" s="831">
        <v>0</v>
      </c>
      <c r="P12" s="831">
        <v>0</v>
      </c>
      <c r="Q12" s="834">
        <v>0</v>
      </c>
      <c r="R12" s="834">
        <v>0</v>
      </c>
      <c r="S12" s="834">
        <v>0</v>
      </c>
      <c r="T12" s="834">
        <v>0</v>
      </c>
      <c r="U12" s="880">
        <v>0</v>
      </c>
      <c r="V12" s="840">
        <v>0</v>
      </c>
      <c r="W12" s="845">
        <v>6343.093</v>
      </c>
      <c r="X12" s="846">
        <v>0</v>
      </c>
      <c r="Y12" s="129"/>
      <c r="Z12" s="129"/>
      <c r="AA12" s="129"/>
      <c r="AB12" s="129"/>
      <c r="AC12" s="129"/>
      <c r="AD12" s="129"/>
      <c r="AE12" s="32"/>
      <c r="AF12" s="12"/>
      <c r="AG12" s="12"/>
    </row>
    <row r="13" spans="1:33" ht="15" customHeight="1">
      <c r="A13" s="113">
        <v>4</v>
      </c>
      <c r="B13" s="1102" t="s">
        <v>105</v>
      </c>
      <c r="C13" s="1044"/>
      <c r="D13" s="1103"/>
      <c r="E13" s="873">
        <v>0</v>
      </c>
      <c r="F13" s="812">
        <v>0</v>
      </c>
      <c r="G13" s="856">
        <v>0</v>
      </c>
      <c r="H13" s="822">
        <v>0</v>
      </c>
      <c r="I13" s="808">
        <v>0</v>
      </c>
      <c r="J13" s="809">
        <v>0</v>
      </c>
      <c r="K13" s="818">
        <v>0</v>
      </c>
      <c r="L13" s="818">
        <v>0</v>
      </c>
      <c r="M13" s="808">
        <v>0</v>
      </c>
      <c r="N13" s="831">
        <v>0</v>
      </c>
      <c r="O13" s="831">
        <v>0</v>
      </c>
      <c r="P13" s="831">
        <v>0</v>
      </c>
      <c r="Q13" s="834">
        <v>0</v>
      </c>
      <c r="R13" s="834">
        <v>0</v>
      </c>
      <c r="S13" s="834">
        <v>0</v>
      </c>
      <c r="T13" s="834">
        <v>0</v>
      </c>
      <c r="U13" s="880">
        <v>0</v>
      </c>
      <c r="V13" s="840">
        <v>0</v>
      </c>
      <c r="W13" s="845">
        <v>0</v>
      </c>
      <c r="X13" s="846">
        <v>0</v>
      </c>
      <c r="Y13" s="129"/>
      <c r="Z13" s="129"/>
      <c r="AA13" s="129"/>
      <c r="AB13" s="129"/>
      <c r="AC13" s="129"/>
      <c r="AD13" s="129"/>
      <c r="AE13" s="32"/>
      <c r="AF13" s="12"/>
      <c r="AG13" s="12"/>
    </row>
    <row r="14" spans="1:31" ht="15" customHeight="1" thickBot="1">
      <c r="A14" s="116">
        <v>5</v>
      </c>
      <c r="B14" s="1062" t="s">
        <v>202</v>
      </c>
      <c r="C14" s="1047"/>
      <c r="D14" s="1063"/>
      <c r="E14" s="875">
        <v>0</v>
      </c>
      <c r="F14" s="813">
        <v>0</v>
      </c>
      <c r="G14" s="877">
        <v>0</v>
      </c>
      <c r="H14" s="823">
        <v>0</v>
      </c>
      <c r="I14" s="826">
        <v>0</v>
      </c>
      <c r="J14" s="819">
        <v>0</v>
      </c>
      <c r="K14" s="818">
        <v>0</v>
      </c>
      <c r="L14" s="818">
        <v>0</v>
      </c>
      <c r="M14" s="826">
        <v>0</v>
      </c>
      <c r="N14" s="831">
        <v>0</v>
      </c>
      <c r="O14" s="831">
        <v>0</v>
      </c>
      <c r="P14" s="831">
        <v>0</v>
      </c>
      <c r="Q14" s="834">
        <v>0</v>
      </c>
      <c r="R14" s="834">
        <v>0</v>
      </c>
      <c r="S14" s="834">
        <v>0</v>
      </c>
      <c r="T14" s="834">
        <v>0</v>
      </c>
      <c r="U14" s="881">
        <v>0</v>
      </c>
      <c r="V14" s="841">
        <v>0</v>
      </c>
      <c r="W14" s="847">
        <v>0</v>
      </c>
      <c r="X14" s="848">
        <v>0</v>
      </c>
      <c r="Y14" s="129"/>
      <c r="Z14" s="129"/>
      <c r="AA14" s="129"/>
      <c r="AB14" s="129"/>
      <c r="AC14" s="32"/>
      <c r="AD14" s="12"/>
      <c r="AE14" s="12"/>
    </row>
    <row r="15" spans="1:31" s="44" customFormat="1" ht="15" customHeight="1" thickBot="1">
      <c r="A15" s="117">
        <v>6</v>
      </c>
      <c r="B15" s="1052" t="s">
        <v>194</v>
      </c>
      <c r="C15" s="1053"/>
      <c r="D15" s="1054"/>
      <c r="E15" s="876">
        <f>E10+E11+E12</f>
        <v>15023.600999999999</v>
      </c>
      <c r="F15" s="814">
        <f aca="true" t="shared" si="0" ref="F15:X15">SUM(F10:F14)</f>
        <v>474.267</v>
      </c>
      <c r="G15" s="878">
        <f t="shared" si="0"/>
        <v>5107.413</v>
      </c>
      <c r="H15" s="824">
        <f t="shared" si="0"/>
        <v>336.28</v>
      </c>
      <c r="I15" s="825">
        <f t="shared" si="0"/>
        <v>1165.855</v>
      </c>
      <c r="J15" s="820">
        <f t="shared" si="0"/>
        <v>50.2</v>
      </c>
      <c r="K15" s="820">
        <f t="shared" si="0"/>
        <v>0</v>
      </c>
      <c r="L15" s="829">
        <f t="shared" si="0"/>
        <v>0</v>
      </c>
      <c r="M15" s="830">
        <f t="shared" si="0"/>
        <v>86.031</v>
      </c>
      <c r="N15" s="832">
        <f t="shared" si="0"/>
        <v>0</v>
      </c>
      <c r="O15" s="832">
        <f t="shared" si="0"/>
        <v>0</v>
      </c>
      <c r="P15" s="833">
        <f t="shared" si="0"/>
        <v>0</v>
      </c>
      <c r="Q15" s="835">
        <f t="shared" si="0"/>
        <v>0</v>
      </c>
      <c r="R15" s="836">
        <f t="shared" si="0"/>
        <v>0</v>
      </c>
      <c r="S15" s="837">
        <f t="shared" si="0"/>
        <v>0</v>
      </c>
      <c r="T15" s="838">
        <f t="shared" si="0"/>
        <v>0</v>
      </c>
      <c r="U15" s="882">
        <f t="shared" si="0"/>
        <v>201.236</v>
      </c>
      <c r="V15" s="842">
        <f t="shared" si="0"/>
        <v>344.452</v>
      </c>
      <c r="W15" s="849">
        <f t="shared" si="0"/>
        <v>21584.136</v>
      </c>
      <c r="X15" s="850">
        <f t="shared" si="0"/>
        <v>1205.199</v>
      </c>
      <c r="Y15" s="131"/>
      <c r="Z15" s="131"/>
      <c r="AA15" s="131"/>
      <c r="AB15" s="131"/>
      <c r="AC15" s="115"/>
      <c r="AD15" s="25"/>
      <c r="AE15" s="25"/>
    </row>
    <row r="16" s="129" customFormat="1" ht="15" customHeight="1"/>
    <row r="17" spans="1:22" ht="14.25" customHeight="1">
      <c r="A17" s="130" t="s">
        <v>580</v>
      </c>
      <c r="B17" s="112"/>
      <c r="C17" s="112"/>
      <c r="D17" s="112"/>
      <c r="E17" s="112"/>
      <c r="F17" s="112"/>
      <c r="G17" s="112"/>
      <c r="H17" s="112"/>
      <c r="I17" s="112"/>
      <c r="J17" s="112"/>
      <c r="K17" s="112"/>
      <c r="L17" s="112"/>
      <c r="M17" s="112"/>
      <c r="N17" s="112"/>
      <c r="O17" s="112"/>
      <c r="P17" s="112"/>
      <c r="Q17" s="112"/>
      <c r="R17" s="112"/>
      <c r="S17" s="112"/>
      <c r="T17" s="12"/>
      <c r="U17" s="12"/>
      <c r="V17" s="12"/>
    </row>
    <row r="18" spans="1:22" ht="14.25" customHeight="1" thickBot="1">
      <c r="A18" s="130"/>
      <c r="B18" s="112"/>
      <c r="C18" s="112"/>
      <c r="D18" s="112"/>
      <c r="E18" s="112"/>
      <c r="F18" s="112"/>
      <c r="G18" s="112"/>
      <c r="H18" s="112"/>
      <c r="I18" s="112"/>
      <c r="J18" s="112"/>
      <c r="K18" s="112"/>
      <c r="L18" s="112"/>
      <c r="M18" s="388" t="s">
        <v>95</v>
      </c>
      <c r="N18" s="129"/>
      <c r="O18" s="129"/>
      <c r="P18" s="129"/>
      <c r="Q18" s="129"/>
      <c r="R18" s="129"/>
      <c r="S18" s="129"/>
      <c r="T18" s="129"/>
      <c r="U18" s="12"/>
      <c r="V18" s="12"/>
    </row>
    <row r="19" spans="1:22" ht="28.5" customHeight="1">
      <c r="A19" s="1089" t="s">
        <v>71</v>
      </c>
      <c r="B19" s="1086" t="s">
        <v>104</v>
      </c>
      <c r="C19" s="1086"/>
      <c r="D19" s="1086"/>
      <c r="E19" s="1051" t="s">
        <v>209</v>
      </c>
      <c r="F19" s="1045"/>
      <c r="G19" s="1046"/>
      <c r="H19" s="1080" t="s">
        <v>211</v>
      </c>
      <c r="I19" s="1081"/>
      <c r="J19" s="1082"/>
      <c r="K19" s="1045" t="s">
        <v>194</v>
      </c>
      <c r="L19" s="1045"/>
      <c r="M19" s="1046"/>
      <c r="N19" s="129"/>
      <c r="O19" s="129"/>
      <c r="P19" s="129"/>
      <c r="Q19" s="129"/>
      <c r="R19" s="129"/>
      <c r="S19" s="129"/>
      <c r="T19" s="129"/>
      <c r="U19" s="12"/>
      <c r="V19" s="12"/>
    </row>
    <row r="20" spans="1:31" ht="44.25" customHeight="1">
      <c r="A20" s="1090"/>
      <c r="B20" s="1087"/>
      <c r="C20" s="1087"/>
      <c r="D20" s="1087"/>
      <c r="E20" s="119" t="s">
        <v>317</v>
      </c>
      <c r="F20" s="111" t="s">
        <v>210</v>
      </c>
      <c r="G20" s="121" t="s">
        <v>200</v>
      </c>
      <c r="H20" s="119" t="s">
        <v>199</v>
      </c>
      <c r="I20" s="111" t="s">
        <v>210</v>
      </c>
      <c r="J20" s="121" t="s">
        <v>200</v>
      </c>
      <c r="K20" s="120" t="s">
        <v>199</v>
      </c>
      <c r="L20" s="57" t="s">
        <v>210</v>
      </c>
      <c r="M20" s="121" t="s">
        <v>200</v>
      </c>
      <c r="N20" s="129"/>
      <c r="O20" s="129"/>
      <c r="P20" s="129"/>
      <c r="Q20" s="129"/>
      <c r="R20" s="129"/>
      <c r="S20" s="129"/>
      <c r="T20" s="129"/>
      <c r="U20" s="129"/>
      <c r="V20" s="129"/>
      <c r="W20" s="129"/>
      <c r="X20" s="129"/>
      <c r="Y20" s="129"/>
      <c r="Z20" s="129"/>
      <c r="AA20" s="129"/>
      <c r="AB20" s="129"/>
      <c r="AC20" s="129"/>
      <c r="AD20" s="129"/>
      <c r="AE20" s="129"/>
    </row>
    <row r="21" spans="1:31" s="29" customFormat="1" ht="25.5" customHeight="1" thickBot="1">
      <c r="A21" s="1091"/>
      <c r="B21" s="1088"/>
      <c r="C21" s="1088"/>
      <c r="D21" s="1088"/>
      <c r="E21" s="43">
        <v>1</v>
      </c>
      <c r="F21" s="122">
        <v>2</v>
      </c>
      <c r="G21" s="124" t="s">
        <v>376</v>
      </c>
      <c r="H21" s="43">
        <v>4</v>
      </c>
      <c r="I21" s="122">
        <v>5</v>
      </c>
      <c r="J21" s="124" t="s">
        <v>377</v>
      </c>
      <c r="K21" s="127">
        <v>7</v>
      </c>
      <c r="L21" s="123">
        <v>8</v>
      </c>
      <c r="M21" s="124" t="s">
        <v>378</v>
      </c>
      <c r="N21" s="132"/>
      <c r="O21" s="129"/>
      <c r="P21" s="815"/>
      <c r="Q21" s="129"/>
      <c r="R21" s="129"/>
      <c r="S21" s="132"/>
      <c r="T21" s="132"/>
      <c r="U21" s="132"/>
      <c r="V21" s="132"/>
      <c r="W21" s="132"/>
      <c r="X21" s="132"/>
      <c r="Y21" s="132"/>
      <c r="Z21" s="132"/>
      <c r="AA21" s="132"/>
      <c r="AB21" s="132"/>
      <c r="AC21" s="132"/>
      <c r="AD21" s="132"/>
      <c r="AE21" s="132"/>
    </row>
    <row r="22" spans="1:31" ht="13.5" customHeight="1">
      <c r="A22" s="114">
        <v>1</v>
      </c>
      <c r="B22" s="1048" t="s">
        <v>203</v>
      </c>
      <c r="C22" s="1100" t="s">
        <v>319</v>
      </c>
      <c r="D22" s="118" t="s">
        <v>188</v>
      </c>
      <c r="E22" s="834">
        <v>2.5</v>
      </c>
      <c r="F22" s="855">
        <v>1452.7</v>
      </c>
      <c r="G22" s="827">
        <v>48.424</v>
      </c>
      <c r="H22" s="692">
        <v>0</v>
      </c>
      <c r="I22" s="862">
        <v>4.8</v>
      </c>
      <c r="J22" s="866">
        <v>0.4</v>
      </c>
      <c r="K22" s="816">
        <f>E22+H22</f>
        <v>2.5</v>
      </c>
      <c r="L22" s="883">
        <f>F22+I22</f>
        <v>1457.5</v>
      </c>
      <c r="M22" s="827">
        <v>48.584</v>
      </c>
      <c r="N22" s="129"/>
      <c r="O22" s="129"/>
      <c r="P22" s="129"/>
      <c r="Q22" s="129"/>
      <c r="R22" s="129"/>
      <c r="S22" s="129"/>
      <c r="T22" s="129"/>
      <c r="U22" s="129"/>
      <c r="V22" s="129"/>
      <c r="W22" s="129"/>
      <c r="X22" s="129"/>
      <c r="Y22" s="129"/>
      <c r="Z22" s="129"/>
      <c r="AA22" s="129"/>
      <c r="AB22" s="129"/>
      <c r="AC22" s="129"/>
      <c r="AD22" s="129"/>
      <c r="AE22" s="129"/>
    </row>
    <row r="23" spans="1:31" ht="14.25" customHeight="1">
      <c r="A23" s="53">
        <v>2</v>
      </c>
      <c r="B23" s="1049"/>
      <c r="C23" s="1100"/>
      <c r="D23" s="109" t="s">
        <v>189</v>
      </c>
      <c r="E23" s="808">
        <v>8.175</v>
      </c>
      <c r="F23" s="856">
        <v>4257.354</v>
      </c>
      <c r="G23" s="828">
        <v>43.398</v>
      </c>
      <c r="H23" s="860">
        <v>0</v>
      </c>
      <c r="I23" s="863">
        <v>46.1</v>
      </c>
      <c r="J23" s="867">
        <v>3.841</v>
      </c>
      <c r="K23" s="817">
        <f aca="true" t="shared" si="1" ref="K23:K32">E23+H23</f>
        <v>8.175</v>
      </c>
      <c r="L23" s="858">
        <f aca="true" t="shared" si="2" ref="L23:L32">F23+I23</f>
        <v>4303.454000000001</v>
      </c>
      <c r="M23" s="828">
        <v>43.868</v>
      </c>
      <c r="N23" s="129"/>
      <c r="O23" s="129"/>
      <c r="P23" s="129"/>
      <c r="Q23" s="129"/>
      <c r="R23" s="129"/>
      <c r="S23" s="129"/>
      <c r="T23" s="129"/>
      <c r="U23" s="129"/>
      <c r="V23" s="129"/>
      <c r="W23" s="129"/>
      <c r="X23" s="129"/>
      <c r="Y23" s="129"/>
      <c r="Z23" s="129"/>
      <c r="AA23" s="129"/>
      <c r="AB23" s="129"/>
      <c r="AC23" s="129"/>
      <c r="AD23" s="129"/>
      <c r="AE23" s="129"/>
    </row>
    <row r="24" spans="1:31" ht="15" customHeight="1">
      <c r="A24" s="53">
        <v>3</v>
      </c>
      <c r="B24" s="1049"/>
      <c r="C24" s="1100"/>
      <c r="D24" s="109" t="s">
        <v>190</v>
      </c>
      <c r="E24" s="808">
        <v>20.087</v>
      </c>
      <c r="F24" s="856">
        <v>7537.501</v>
      </c>
      <c r="G24" s="828">
        <v>31.27</v>
      </c>
      <c r="H24" s="860">
        <v>0.089</v>
      </c>
      <c r="I24" s="863">
        <v>156.755</v>
      </c>
      <c r="J24" s="867">
        <v>146.774</v>
      </c>
      <c r="K24" s="817">
        <f t="shared" si="1"/>
        <v>20.176</v>
      </c>
      <c r="L24" s="858">
        <f t="shared" si="2"/>
        <v>7694.256</v>
      </c>
      <c r="M24" s="828">
        <v>31.78</v>
      </c>
      <c r="N24" s="129"/>
      <c r="O24" s="129"/>
      <c r="P24" s="129"/>
      <c r="Q24" s="129"/>
      <c r="R24" s="129"/>
      <c r="S24" s="129"/>
      <c r="T24" s="129"/>
      <c r="U24" s="129"/>
      <c r="V24" s="129"/>
      <c r="W24" s="129"/>
      <c r="X24" s="129"/>
      <c r="Y24" s="129"/>
      <c r="Z24" s="129"/>
      <c r="AA24" s="129"/>
      <c r="AB24" s="129"/>
      <c r="AC24" s="129"/>
      <c r="AD24" s="129"/>
      <c r="AE24" s="129"/>
    </row>
    <row r="25" spans="1:31" ht="15" customHeight="1">
      <c r="A25" s="53">
        <v>4</v>
      </c>
      <c r="B25" s="1049"/>
      <c r="C25" s="1100"/>
      <c r="D25" s="109" t="s">
        <v>191</v>
      </c>
      <c r="E25" s="808">
        <v>0</v>
      </c>
      <c r="F25" s="856">
        <v>0</v>
      </c>
      <c r="G25" s="828">
        <v>0</v>
      </c>
      <c r="H25" s="860">
        <v>0</v>
      </c>
      <c r="I25" s="863">
        <v>0</v>
      </c>
      <c r="J25" s="867">
        <v>0</v>
      </c>
      <c r="K25" s="817">
        <f t="shared" si="1"/>
        <v>0</v>
      </c>
      <c r="L25" s="858">
        <f t="shared" si="2"/>
        <v>0</v>
      </c>
      <c r="M25" s="828">
        <v>0</v>
      </c>
      <c r="N25" s="129"/>
      <c r="O25" s="129"/>
      <c r="P25" s="129"/>
      <c r="Q25" s="129"/>
      <c r="R25" s="129"/>
      <c r="S25" s="129"/>
      <c r="T25" s="129"/>
      <c r="U25" s="129"/>
      <c r="V25" s="129"/>
      <c r="W25" s="129"/>
      <c r="X25" s="129"/>
      <c r="Y25" s="129"/>
      <c r="Z25" s="129"/>
      <c r="AA25" s="129"/>
      <c r="AB25" s="129"/>
      <c r="AC25" s="129"/>
      <c r="AD25" s="129"/>
      <c r="AE25" s="129"/>
    </row>
    <row r="26" spans="1:31" ht="15" customHeight="1">
      <c r="A26" s="53">
        <v>5</v>
      </c>
      <c r="B26" s="1049"/>
      <c r="C26" s="1100"/>
      <c r="D26" s="109" t="s">
        <v>192</v>
      </c>
      <c r="E26" s="808">
        <v>0</v>
      </c>
      <c r="F26" s="856">
        <v>0</v>
      </c>
      <c r="G26" s="828">
        <v>0</v>
      </c>
      <c r="H26" s="860">
        <v>0</v>
      </c>
      <c r="I26" s="863">
        <v>0</v>
      </c>
      <c r="J26" s="867">
        <v>0</v>
      </c>
      <c r="K26" s="817">
        <f t="shared" si="1"/>
        <v>0</v>
      </c>
      <c r="L26" s="858">
        <f t="shared" si="2"/>
        <v>0</v>
      </c>
      <c r="M26" s="828">
        <v>0</v>
      </c>
      <c r="N26" s="129"/>
      <c r="O26" s="129"/>
      <c r="P26" s="129"/>
      <c r="Q26" s="129"/>
      <c r="R26" s="129"/>
      <c r="S26" s="129"/>
      <c r="T26" s="129"/>
      <c r="U26" s="129"/>
      <c r="V26" s="129"/>
      <c r="W26" s="129"/>
      <c r="X26" s="129"/>
      <c r="Y26" s="129"/>
      <c r="Z26" s="129"/>
      <c r="AA26" s="129"/>
      <c r="AB26" s="129"/>
      <c r="AC26" s="129"/>
      <c r="AD26" s="129"/>
      <c r="AE26" s="129"/>
    </row>
    <row r="27" spans="1:31" ht="25.5">
      <c r="A27" s="53"/>
      <c r="B27" s="1049"/>
      <c r="C27" s="1100"/>
      <c r="D27" s="806" t="s">
        <v>579</v>
      </c>
      <c r="E27" s="808">
        <v>0</v>
      </c>
      <c r="F27" s="856">
        <v>0</v>
      </c>
      <c r="G27" s="828">
        <v>0</v>
      </c>
      <c r="H27" s="860">
        <v>0</v>
      </c>
      <c r="I27" s="863">
        <v>0</v>
      </c>
      <c r="J27" s="867">
        <v>0</v>
      </c>
      <c r="K27" s="817">
        <f t="shared" si="1"/>
        <v>0</v>
      </c>
      <c r="L27" s="858">
        <f t="shared" si="2"/>
        <v>0</v>
      </c>
      <c r="M27" s="828">
        <v>0</v>
      </c>
      <c r="N27" s="129"/>
      <c r="O27" s="129"/>
      <c r="P27" s="129"/>
      <c r="Q27" s="129"/>
      <c r="R27" s="129"/>
      <c r="S27" s="129"/>
      <c r="T27" s="129"/>
      <c r="U27" s="129"/>
      <c r="V27" s="129"/>
      <c r="W27" s="129"/>
      <c r="X27" s="129"/>
      <c r="Y27" s="129"/>
      <c r="Z27" s="129"/>
      <c r="AA27" s="129"/>
      <c r="AB27" s="129"/>
      <c r="AC27" s="129"/>
      <c r="AD27" s="129"/>
      <c r="AE27" s="129"/>
    </row>
    <row r="28" spans="1:31" ht="15" customHeight="1">
      <c r="A28" s="53">
        <v>6</v>
      </c>
      <c r="B28" s="1049"/>
      <c r="C28" s="1101"/>
      <c r="D28" s="142" t="s">
        <v>194</v>
      </c>
      <c r="E28" s="808">
        <f>SUM(E22:E27)</f>
        <v>30.762</v>
      </c>
      <c r="F28" s="858">
        <f>SUM(F22:F27)</f>
        <v>13247.555</v>
      </c>
      <c r="G28" s="828">
        <v>35.887</v>
      </c>
      <c r="H28" s="860">
        <f>SUM(H22:H27)</f>
        <v>0.089</v>
      </c>
      <c r="I28" s="863">
        <f>SUM(I22:I27)</f>
        <v>207.655</v>
      </c>
      <c r="J28" s="867">
        <v>194.434</v>
      </c>
      <c r="K28" s="817">
        <f t="shared" si="1"/>
        <v>30.851</v>
      </c>
      <c r="L28" s="858">
        <f t="shared" si="2"/>
        <v>13455.210000000001</v>
      </c>
      <c r="M28" s="828">
        <v>36.345</v>
      </c>
      <c r="N28" s="129"/>
      <c r="O28" s="129"/>
      <c r="P28" s="129"/>
      <c r="Q28" s="129"/>
      <c r="R28" s="129"/>
      <c r="S28" s="129"/>
      <c r="T28" s="129"/>
      <c r="U28" s="129"/>
      <c r="V28" s="129"/>
      <c r="W28" s="129"/>
      <c r="X28" s="129"/>
      <c r="Y28" s="129"/>
      <c r="Z28" s="129"/>
      <c r="AA28" s="129"/>
      <c r="AB28" s="129"/>
      <c r="AC28" s="129"/>
      <c r="AD28" s="129"/>
      <c r="AE28" s="129"/>
    </row>
    <row r="29" spans="1:31" ht="15" customHeight="1">
      <c r="A29" s="53">
        <v>7</v>
      </c>
      <c r="B29" s="1049"/>
      <c r="C29" s="1057" t="s">
        <v>320</v>
      </c>
      <c r="D29" s="1058"/>
      <c r="E29" s="808">
        <v>1.197</v>
      </c>
      <c r="F29" s="856">
        <v>540.347</v>
      </c>
      <c r="G29" s="828">
        <v>37.618</v>
      </c>
      <c r="H29" s="860">
        <v>3.15</v>
      </c>
      <c r="I29" s="863">
        <v>1107.547</v>
      </c>
      <c r="J29" s="867">
        <v>29.3</v>
      </c>
      <c r="K29" s="817">
        <f t="shared" si="1"/>
        <v>4.3469999999999995</v>
      </c>
      <c r="L29" s="858">
        <f t="shared" si="2"/>
        <v>1647.894</v>
      </c>
      <c r="M29" s="828">
        <v>31.591</v>
      </c>
      <c r="N29" s="129"/>
      <c r="O29" s="129"/>
      <c r="P29" s="129"/>
      <c r="Q29" s="129"/>
      <c r="R29" s="129"/>
      <c r="S29" s="129"/>
      <c r="T29" s="129"/>
      <c r="U29" s="129"/>
      <c r="V29" s="129"/>
      <c r="W29" s="129"/>
      <c r="X29" s="129"/>
      <c r="Y29" s="129"/>
      <c r="Z29" s="129"/>
      <c r="AA29" s="129"/>
      <c r="AB29" s="129"/>
      <c r="AC29" s="129"/>
      <c r="AD29" s="129"/>
      <c r="AE29" s="129"/>
    </row>
    <row r="30" spans="1:31" ht="15" customHeight="1">
      <c r="A30" s="53">
        <v>8</v>
      </c>
      <c r="B30" s="1050"/>
      <c r="C30" s="1055" t="s">
        <v>321</v>
      </c>
      <c r="D30" s="1056"/>
      <c r="E30" s="808">
        <v>19.833</v>
      </c>
      <c r="F30" s="856">
        <v>6343.093</v>
      </c>
      <c r="G30" s="828">
        <v>26.652</v>
      </c>
      <c r="H30" s="860">
        <v>0.392</v>
      </c>
      <c r="I30" s="863">
        <v>137.92</v>
      </c>
      <c r="J30" s="867">
        <v>29.32</v>
      </c>
      <c r="K30" s="817">
        <f t="shared" si="1"/>
        <v>20.224999999999998</v>
      </c>
      <c r="L30" s="858">
        <f t="shared" si="2"/>
        <v>6481.013</v>
      </c>
      <c r="M30" s="828">
        <v>26.704</v>
      </c>
      <c r="N30" s="129"/>
      <c r="O30" s="129"/>
      <c r="P30" s="129"/>
      <c r="Q30" s="129"/>
      <c r="R30" s="129"/>
      <c r="S30" s="129"/>
      <c r="T30" s="129"/>
      <c r="U30" s="129"/>
      <c r="V30" s="129"/>
      <c r="W30" s="129"/>
      <c r="X30" s="129"/>
      <c r="Y30" s="129"/>
      <c r="Z30" s="129"/>
      <c r="AA30" s="129"/>
      <c r="AB30" s="129"/>
      <c r="AC30" s="129"/>
      <c r="AD30" s="129"/>
      <c r="AE30" s="129"/>
    </row>
    <row r="31" spans="1:31" ht="15" customHeight="1">
      <c r="A31" s="53">
        <v>9</v>
      </c>
      <c r="B31" s="1044" t="s">
        <v>105</v>
      </c>
      <c r="C31" s="1044"/>
      <c r="D31" s="1044"/>
      <c r="E31" s="808">
        <v>0</v>
      </c>
      <c r="F31" s="856">
        <v>0</v>
      </c>
      <c r="G31" s="828">
        <v>0</v>
      </c>
      <c r="H31" s="860">
        <v>0</v>
      </c>
      <c r="I31" s="863">
        <v>0</v>
      </c>
      <c r="J31" s="867">
        <v>0</v>
      </c>
      <c r="K31" s="817">
        <f t="shared" si="1"/>
        <v>0</v>
      </c>
      <c r="L31" s="858">
        <f t="shared" si="2"/>
        <v>0</v>
      </c>
      <c r="M31" s="828">
        <v>0</v>
      </c>
      <c r="N31" s="129"/>
      <c r="O31" s="129"/>
      <c r="P31" s="129"/>
      <c r="Q31" s="129"/>
      <c r="R31" s="129"/>
      <c r="S31" s="129"/>
      <c r="T31" s="129"/>
      <c r="U31" s="129"/>
      <c r="V31" s="129"/>
      <c r="W31" s="129"/>
      <c r="X31" s="129"/>
      <c r="Y31" s="129"/>
      <c r="Z31" s="129"/>
      <c r="AA31" s="129"/>
      <c r="AB31" s="129"/>
      <c r="AC31" s="129"/>
      <c r="AD31" s="129"/>
      <c r="AE31" s="129"/>
    </row>
    <row r="32" spans="1:31" ht="15" customHeight="1" thickBot="1">
      <c r="A32" s="126">
        <v>10</v>
      </c>
      <c r="B32" s="1047" t="s">
        <v>202</v>
      </c>
      <c r="C32" s="1047"/>
      <c r="D32" s="1047"/>
      <c r="E32" s="851">
        <v>0</v>
      </c>
      <c r="F32" s="857">
        <v>0</v>
      </c>
      <c r="G32" s="852">
        <v>0</v>
      </c>
      <c r="H32" s="860">
        <v>0</v>
      </c>
      <c r="I32" s="864">
        <v>0</v>
      </c>
      <c r="J32" s="868">
        <v>0</v>
      </c>
      <c r="K32" s="870">
        <f t="shared" si="1"/>
        <v>0</v>
      </c>
      <c r="L32" s="884">
        <f t="shared" si="2"/>
        <v>0</v>
      </c>
      <c r="M32" s="852">
        <v>0</v>
      </c>
      <c r="N32" s="129"/>
      <c r="O32" s="129"/>
      <c r="P32" s="129"/>
      <c r="Q32" s="129"/>
      <c r="R32" s="129"/>
      <c r="S32" s="129"/>
      <c r="T32" s="129"/>
      <c r="U32" s="129"/>
      <c r="V32" s="129"/>
      <c r="W32" s="129"/>
      <c r="X32" s="129"/>
      <c r="Y32" s="129"/>
      <c r="Z32" s="129"/>
      <c r="AA32" s="129"/>
      <c r="AB32" s="129"/>
      <c r="AC32" s="129"/>
      <c r="AD32" s="129"/>
      <c r="AE32" s="129"/>
    </row>
    <row r="33" spans="1:31" s="44" customFormat="1" ht="15" customHeight="1" thickBot="1">
      <c r="A33" s="125">
        <v>11</v>
      </c>
      <c r="B33" s="1043" t="s">
        <v>194</v>
      </c>
      <c r="C33" s="1043"/>
      <c r="D33" s="1043"/>
      <c r="E33" s="853">
        <f>E28+E29+E30+E31+E32</f>
        <v>51.792</v>
      </c>
      <c r="F33" s="859">
        <f aca="true" t="shared" si="3" ref="F33:L33">F28+F29+F30+F31+F32</f>
        <v>20130.995</v>
      </c>
      <c r="G33" s="854">
        <v>32.931</v>
      </c>
      <c r="H33" s="861">
        <f t="shared" si="3"/>
        <v>3.631</v>
      </c>
      <c r="I33" s="865">
        <f t="shared" si="3"/>
        <v>1453.122</v>
      </c>
      <c r="J33" s="869">
        <v>33.35</v>
      </c>
      <c r="K33" s="871">
        <f t="shared" si="3"/>
        <v>55.423</v>
      </c>
      <c r="L33" s="859">
        <f t="shared" si="3"/>
        <v>21584.117000000002</v>
      </c>
      <c r="M33" s="854">
        <v>32.454</v>
      </c>
      <c r="N33" s="129"/>
      <c r="O33" s="129"/>
      <c r="P33" s="129"/>
      <c r="Q33" s="129"/>
      <c r="R33" s="129"/>
      <c r="S33" s="129"/>
      <c r="T33" s="129"/>
      <c r="U33" s="131"/>
      <c r="V33" s="131"/>
      <c r="W33" s="131"/>
      <c r="X33" s="131"/>
      <c r="Y33" s="131"/>
      <c r="Z33" s="131"/>
      <c r="AA33" s="131"/>
      <c r="AB33" s="131"/>
      <c r="AC33" s="131"/>
      <c r="AD33" s="131"/>
      <c r="AE33" s="131"/>
    </row>
    <row r="34" s="129" customFormat="1" ht="15" customHeight="1"/>
    <row r="35" s="133" customFormat="1" ht="12.75" customHeight="1">
      <c r="A35" s="133" t="s">
        <v>213</v>
      </c>
    </row>
    <row r="36" spans="1:13" s="133" customFormat="1" ht="42" customHeight="1">
      <c r="A36" s="934" t="s">
        <v>402</v>
      </c>
      <c r="B36" s="957"/>
      <c r="C36" s="957"/>
      <c r="D36" s="957"/>
      <c r="E36" s="957"/>
      <c r="F36" s="957"/>
      <c r="G36" s="957"/>
      <c r="H36" s="957"/>
      <c r="I36" s="957"/>
      <c r="J36" s="957"/>
      <c r="K36" s="957"/>
      <c r="L36" s="957"/>
      <c r="M36" s="957"/>
    </row>
    <row r="37" spans="1:13" s="133" customFormat="1" ht="15.75" customHeight="1">
      <c r="A37" s="934" t="s">
        <v>375</v>
      </c>
      <c r="B37" s="957"/>
      <c r="C37" s="957"/>
      <c r="D37" s="957"/>
      <c r="E37" s="957"/>
      <c r="F37" s="957"/>
      <c r="G37" s="957"/>
      <c r="H37" s="957"/>
      <c r="I37" s="957"/>
      <c r="J37" s="957"/>
      <c r="K37" s="957"/>
      <c r="L37" s="957"/>
      <c r="M37" s="957"/>
    </row>
    <row r="38" spans="1:13" s="133" customFormat="1" ht="43.5" customHeight="1">
      <c r="A38" s="934" t="s">
        <v>318</v>
      </c>
      <c r="B38" s="957"/>
      <c r="C38" s="957"/>
      <c r="D38" s="957"/>
      <c r="E38" s="957"/>
      <c r="F38" s="957"/>
      <c r="G38" s="957"/>
      <c r="H38" s="957"/>
      <c r="I38" s="957"/>
      <c r="J38" s="957"/>
      <c r="K38" s="957"/>
      <c r="L38" s="957"/>
      <c r="M38" s="957"/>
    </row>
    <row r="39" spans="1:13" s="133" customFormat="1" ht="116.25" customHeight="1">
      <c r="A39" s="934" t="s">
        <v>624</v>
      </c>
      <c r="B39" s="957"/>
      <c r="C39" s="957"/>
      <c r="D39" s="957"/>
      <c r="E39" s="957"/>
      <c r="F39" s="957"/>
      <c r="G39" s="957"/>
      <c r="H39" s="957"/>
      <c r="I39" s="957"/>
      <c r="J39" s="957"/>
      <c r="K39" s="957"/>
      <c r="L39" s="957"/>
      <c r="M39" s="957"/>
    </row>
    <row r="40" spans="1:13" s="133" customFormat="1" ht="15.75" customHeight="1">
      <c r="A40" s="934" t="s">
        <v>322</v>
      </c>
      <c r="B40" s="957"/>
      <c r="C40" s="957"/>
      <c r="D40" s="957"/>
      <c r="E40" s="957"/>
      <c r="F40" s="957"/>
      <c r="G40" s="957"/>
      <c r="H40" s="957"/>
      <c r="I40" s="957"/>
      <c r="J40" s="957"/>
      <c r="K40" s="957"/>
      <c r="L40" s="957"/>
      <c r="M40" s="957"/>
    </row>
    <row r="41" spans="1:13" s="133" customFormat="1" ht="29.25" customHeight="1">
      <c r="A41" s="934" t="s">
        <v>438</v>
      </c>
      <c r="B41" s="957"/>
      <c r="C41" s="957"/>
      <c r="D41" s="957"/>
      <c r="E41" s="957"/>
      <c r="F41" s="957"/>
      <c r="G41" s="957"/>
      <c r="H41" s="957"/>
      <c r="I41" s="957"/>
      <c r="J41" s="957"/>
      <c r="K41" s="957"/>
      <c r="L41" s="957"/>
      <c r="M41" s="957"/>
    </row>
    <row r="42" spans="1:13" s="133" customFormat="1" ht="16.5" customHeight="1">
      <c r="A42" s="934" t="s">
        <v>427</v>
      </c>
      <c r="B42" s="957"/>
      <c r="C42" s="957"/>
      <c r="D42" s="957"/>
      <c r="E42" s="957"/>
      <c r="F42" s="957"/>
      <c r="G42" s="957"/>
      <c r="H42" s="957"/>
      <c r="I42" s="957"/>
      <c r="J42" s="957"/>
      <c r="K42" s="957"/>
      <c r="L42" s="957"/>
      <c r="M42" s="957"/>
    </row>
    <row r="43" spans="1:13" s="133" customFormat="1" ht="27" customHeight="1">
      <c r="A43" s="934" t="s">
        <v>567</v>
      </c>
      <c r="B43" s="957"/>
      <c r="C43" s="957"/>
      <c r="D43" s="957"/>
      <c r="E43" s="957"/>
      <c r="F43" s="957"/>
      <c r="G43" s="957"/>
      <c r="H43" s="957"/>
      <c r="I43" s="957"/>
      <c r="J43" s="957"/>
      <c r="K43" s="957"/>
      <c r="L43" s="957"/>
      <c r="M43" s="957"/>
    </row>
    <row r="44" s="129" customFormat="1" ht="15" customHeight="1"/>
    <row r="45" s="129" customFormat="1" ht="15"/>
    <row r="46" s="129" customFormat="1" ht="12.75" customHeight="1"/>
    <row r="47" s="129" customFormat="1" ht="15.75" customHeight="1"/>
    <row r="48" s="129" customFormat="1" ht="24.75" customHeight="1"/>
    <row r="49" s="129" customFormat="1" ht="24" customHeight="1"/>
    <row r="50" s="129" customFormat="1" ht="37.5" customHeight="1"/>
    <row r="51" s="129" customFormat="1" ht="15.75" customHeight="1"/>
    <row r="52" s="129" customFormat="1" ht="15.75" customHeight="1"/>
    <row r="53" s="129" customFormat="1" ht="15" customHeight="1"/>
    <row r="54" s="129" customFormat="1" ht="14.25" customHeight="1"/>
    <row r="55" s="129" customFormat="1" ht="16.5" customHeight="1"/>
    <row r="56" s="129" customFormat="1" ht="18.75" customHeight="1"/>
    <row r="57" spans="1:22" ht="12.75">
      <c r="A57" s="49"/>
      <c r="B57" s="54"/>
      <c r="C57" s="54"/>
      <c r="D57" s="54"/>
      <c r="E57" s="54"/>
      <c r="F57" s="54"/>
      <c r="G57" s="54"/>
      <c r="H57" s="54"/>
      <c r="I57" s="30"/>
      <c r="J57" s="30"/>
      <c r="K57" s="30"/>
      <c r="L57" s="30"/>
      <c r="M57" s="30"/>
      <c r="N57" s="30"/>
      <c r="O57" s="12"/>
      <c r="P57" s="12"/>
      <c r="Q57" s="12"/>
      <c r="R57" s="12"/>
      <c r="S57" s="12"/>
      <c r="T57" s="12"/>
      <c r="U57" s="12"/>
      <c r="V57" s="12"/>
    </row>
    <row r="58" spans="1:22" ht="15.75" customHeight="1">
      <c r="A58" s="1059"/>
      <c r="B58" s="1059"/>
      <c r="C58" s="1059"/>
      <c r="D58" s="1059"/>
      <c r="E58" s="1059"/>
      <c r="F58" s="1059"/>
      <c r="G58" s="1059"/>
      <c r="H58" s="1059"/>
      <c r="I58" s="1059"/>
      <c r="J58" s="1059"/>
      <c r="K58" s="1059"/>
      <c r="L58" s="1059"/>
      <c r="M58" s="1059"/>
      <c r="N58" s="1059"/>
      <c r="O58" s="1059"/>
      <c r="P58" s="1059"/>
      <c r="Q58" s="1059"/>
      <c r="R58" s="1059"/>
      <c r="S58" s="1059"/>
      <c r="T58" s="12"/>
      <c r="U58" s="12"/>
      <c r="V58" s="12"/>
    </row>
    <row r="59" spans="1:14" ht="15.75">
      <c r="A59" s="55"/>
      <c r="B59" s="56"/>
      <c r="C59" s="56"/>
      <c r="D59" s="56"/>
      <c r="E59" s="56"/>
      <c r="F59" s="56"/>
      <c r="G59" s="56"/>
      <c r="H59" s="56"/>
      <c r="I59" s="32"/>
      <c r="J59" s="32"/>
      <c r="K59" s="32"/>
      <c r="L59" s="32"/>
      <c r="M59" s="32"/>
      <c r="N59" s="32"/>
    </row>
    <row r="60" spans="1:14" ht="12.75">
      <c r="A60" s="32"/>
      <c r="B60" s="56"/>
      <c r="C60" s="56"/>
      <c r="D60" s="56"/>
      <c r="E60" s="56"/>
      <c r="F60" s="56"/>
      <c r="G60" s="56"/>
      <c r="H60" s="56"/>
      <c r="I60" s="32"/>
      <c r="J60" s="32"/>
      <c r="K60" s="32"/>
      <c r="L60" s="32"/>
      <c r="M60" s="32"/>
      <c r="N60" s="32"/>
    </row>
    <row r="61" spans="1:14" ht="12.75">
      <c r="A61" s="57"/>
      <c r="B61" s="58"/>
      <c r="C61" s="58"/>
      <c r="D61" s="58"/>
      <c r="E61" s="58"/>
      <c r="F61" s="58"/>
      <c r="G61" s="58"/>
      <c r="H61" s="58"/>
      <c r="I61" s="57"/>
      <c r="J61" s="57"/>
      <c r="K61" s="57"/>
      <c r="L61" s="57"/>
      <c r="M61" s="57"/>
      <c r="N61" s="57"/>
    </row>
    <row r="62" spans="1:14" ht="12.75">
      <c r="A62" s="57"/>
      <c r="B62" s="58"/>
      <c r="C62" s="58"/>
      <c r="D62" s="58"/>
      <c r="E62" s="58"/>
      <c r="F62" s="58"/>
      <c r="G62" s="58"/>
      <c r="H62" s="58"/>
      <c r="I62" s="57"/>
      <c r="J62" s="57"/>
      <c r="K62" s="57"/>
      <c r="L62" s="57"/>
      <c r="M62" s="57"/>
      <c r="N62" s="57"/>
    </row>
    <row r="63" spans="1:14" ht="12.75">
      <c r="A63" s="57"/>
      <c r="B63" s="58"/>
      <c r="C63" s="58"/>
      <c r="D63" s="58"/>
      <c r="E63" s="58"/>
      <c r="F63" s="58"/>
      <c r="G63" s="58"/>
      <c r="H63" s="58"/>
      <c r="I63" s="57"/>
      <c r="J63" s="57"/>
      <c r="K63" s="57"/>
      <c r="L63" s="57"/>
      <c r="M63" s="57"/>
      <c r="N63" s="57"/>
    </row>
    <row r="64" spans="1:14" ht="12.75">
      <c r="A64" s="57"/>
      <c r="B64" s="58"/>
      <c r="C64" s="58"/>
      <c r="D64" s="58"/>
      <c r="E64" s="58"/>
      <c r="F64" s="58"/>
      <c r="G64" s="58"/>
      <c r="H64" s="58"/>
      <c r="I64" s="57"/>
      <c r="J64" s="57"/>
      <c r="K64" s="57"/>
      <c r="L64" s="57"/>
      <c r="M64" s="57"/>
      <c r="N64" s="57"/>
    </row>
    <row r="65" spans="1:14" ht="12.75">
      <c r="A65" s="57"/>
      <c r="B65" s="58"/>
      <c r="C65" s="58"/>
      <c r="D65" s="58"/>
      <c r="E65" s="58"/>
      <c r="F65" s="58"/>
      <c r="G65" s="58"/>
      <c r="H65" s="58"/>
      <c r="I65" s="57"/>
      <c r="J65" s="57"/>
      <c r="K65" s="57"/>
      <c r="L65" s="57"/>
      <c r="M65" s="57"/>
      <c r="N65" s="57"/>
    </row>
    <row r="66" spans="1:14" ht="12.75">
      <c r="A66" s="57"/>
      <c r="B66" s="58"/>
      <c r="C66" s="58"/>
      <c r="D66" s="58"/>
      <c r="E66" s="58"/>
      <c r="F66" s="58"/>
      <c r="G66" s="58"/>
      <c r="H66" s="58"/>
      <c r="I66" s="57"/>
      <c r="J66" s="57"/>
      <c r="K66" s="57"/>
      <c r="L66" s="57"/>
      <c r="M66" s="57"/>
      <c r="N66" s="57"/>
    </row>
    <row r="67" spans="1:14" ht="12.75">
      <c r="A67" s="57"/>
      <c r="B67" s="58"/>
      <c r="C67" s="58"/>
      <c r="D67" s="58"/>
      <c r="E67" s="58"/>
      <c r="F67" s="58"/>
      <c r="G67" s="58"/>
      <c r="H67" s="58"/>
      <c r="I67" s="57"/>
      <c r="J67" s="57"/>
      <c r="K67" s="57"/>
      <c r="L67" s="57"/>
      <c r="M67" s="57"/>
      <c r="N67" s="57"/>
    </row>
    <row r="68" spans="1:14" ht="12.75">
      <c r="A68" s="57"/>
      <c r="B68" s="58"/>
      <c r="C68" s="58"/>
      <c r="D68" s="58"/>
      <c r="E68" s="58"/>
      <c r="F68" s="58"/>
      <c r="G68" s="58"/>
      <c r="H68" s="58"/>
      <c r="I68" s="57"/>
      <c r="J68" s="57"/>
      <c r="K68" s="57"/>
      <c r="L68" s="57"/>
      <c r="M68" s="57"/>
      <c r="N68" s="57"/>
    </row>
    <row r="69" spans="1:14" ht="12.75">
      <c r="A69" s="57"/>
      <c r="B69" s="58"/>
      <c r="C69" s="58"/>
      <c r="D69" s="58"/>
      <c r="E69" s="58"/>
      <c r="F69" s="58"/>
      <c r="G69" s="58"/>
      <c r="H69" s="58"/>
      <c r="I69" s="57"/>
      <c r="J69" s="57"/>
      <c r="K69" s="57"/>
      <c r="L69" s="57"/>
      <c r="M69" s="57"/>
      <c r="N69" s="57"/>
    </row>
  </sheetData>
  <sheetProtection/>
  <mergeCells count="44">
    <mergeCell ref="A42:M42"/>
    <mergeCell ref="C12:D12"/>
    <mergeCell ref="W6:X7"/>
    <mergeCell ref="C22:C28"/>
    <mergeCell ref="C11:D11"/>
    <mergeCell ref="G7:H7"/>
    <mergeCell ref="B13:D13"/>
    <mergeCell ref="U6:V7"/>
    <mergeCell ref="M6:P6"/>
    <mergeCell ref="A37:M37"/>
    <mergeCell ref="E5:X5"/>
    <mergeCell ref="B5:D9"/>
    <mergeCell ref="I6:L6"/>
    <mergeCell ref="A5:A9"/>
    <mergeCell ref="B19:D21"/>
    <mergeCell ref="A19:A21"/>
    <mergeCell ref="S6:T7"/>
    <mergeCell ref="C10:D10"/>
    <mergeCell ref="E6:H6"/>
    <mergeCell ref="H19:J19"/>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 ref="I7:J7"/>
    <mergeCell ref="B33:D33"/>
    <mergeCell ref="B31:D31"/>
    <mergeCell ref="K19:M19"/>
    <mergeCell ref="B32:D32"/>
    <mergeCell ref="B22:B30"/>
    <mergeCell ref="E19:G19"/>
    <mergeCell ref="B15:D15"/>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5" r:id="rId1"/>
  <ignoredErrors>
    <ignoredError sqref="L22 L23:L26 L29 L31:L32 K22:K26 L30 K30:K32 L28 K28:K29 F15:N15 F33 O15:X15 H33:I33 K33:L33"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M47"/>
  <sheetViews>
    <sheetView zoomScale="85" zoomScaleNormal="85" zoomScalePageLayoutView="0" workbookViewId="0" topLeftCell="A1">
      <selection activeCell="H40" sqref="H40"/>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75">
      <c r="A1" s="46" t="s">
        <v>625</v>
      </c>
      <c r="B1" s="45"/>
      <c r="C1" s="45"/>
      <c r="D1" s="12"/>
      <c r="E1" s="12"/>
      <c r="F1" s="12"/>
      <c r="G1" s="138"/>
      <c r="H1" s="138"/>
      <c r="I1" s="12"/>
      <c r="J1" s="12"/>
    </row>
    <row r="2" spans="1:10" s="29" customFormat="1" ht="13.5" thickBot="1">
      <c r="A2" s="28"/>
      <c r="B2" s="28"/>
      <c r="C2" s="28"/>
      <c r="D2" s="28"/>
      <c r="E2" s="28"/>
      <c r="F2" s="28"/>
      <c r="H2" s="28"/>
      <c r="I2" s="13" t="s">
        <v>95</v>
      </c>
      <c r="J2" s="28"/>
    </row>
    <row r="3" spans="1:10" s="29" customFormat="1" ht="17.25" customHeight="1">
      <c r="A3" s="1110" t="s">
        <v>71</v>
      </c>
      <c r="B3" s="1113" t="s">
        <v>247</v>
      </c>
      <c r="C3" s="1114"/>
      <c r="D3" s="1022" t="s">
        <v>254</v>
      </c>
      <c r="E3" s="1023"/>
      <c r="F3" s="1023"/>
      <c r="G3" s="1121"/>
      <c r="H3" s="1108" t="s">
        <v>654</v>
      </c>
      <c r="I3" s="1109"/>
      <c r="J3" s="28"/>
    </row>
    <row r="4" spans="1:12" s="29" customFormat="1" ht="15" customHeight="1">
      <c r="A4" s="1111"/>
      <c r="B4" s="1115"/>
      <c r="C4" s="1116"/>
      <c r="D4" s="1100" t="s">
        <v>239</v>
      </c>
      <c r="E4" s="1100" t="s">
        <v>240</v>
      </c>
      <c r="F4" s="1128" t="s">
        <v>655</v>
      </c>
      <c r="G4" s="1106" t="s">
        <v>194</v>
      </c>
      <c r="H4" s="1124" t="s">
        <v>241</v>
      </c>
      <c r="I4" s="1126" t="s">
        <v>242</v>
      </c>
      <c r="J4" s="28"/>
      <c r="L4" s="136"/>
    </row>
    <row r="5" spans="1:10" ht="14.25" customHeight="1">
      <c r="A5" s="1111"/>
      <c r="B5" s="1115"/>
      <c r="C5" s="1116"/>
      <c r="D5" s="1101"/>
      <c r="E5" s="1101"/>
      <c r="F5" s="1129"/>
      <c r="G5" s="1107"/>
      <c r="H5" s="1125"/>
      <c r="I5" s="1127"/>
      <c r="J5" s="12"/>
    </row>
    <row r="6" spans="1:10" s="227" customFormat="1" ht="10.5" customHeight="1" thickBot="1">
      <c r="A6" s="1112"/>
      <c r="B6" s="1117"/>
      <c r="C6" s="1118"/>
      <c r="D6" s="223" t="s">
        <v>146</v>
      </c>
      <c r="E6" s="223" t="s">
        <v>147</v>
      </c>
      <c r="F6" s="224" t="s">
        <v>148</v>
      </c>
      <c r="G6" s="225" t="s">
        <v>362</v>
      </c>
      <c r="H6" s="228" t="s">
        <v>150</v>
      </c>
      <c r="I6" s="450" t="s">
        <v>151</v>
      </c>
      <c r="J6" s="226"/>
    </row>
    <row r="7" spans="1:10" ht="12.75">
      <c r="A7" s="213">
        <v>1</v>
      </c>
      <c r="B7" s="517" t="s">
        <v>235</v>
      </c>
      <c r="C7" s="518"/>
      <c r="D7" s="452">
        <v>3583</v>
      </c>
      <c r="E7" s="453">
        <v>585</v>
      </c>
      <c r="F7" s="453">
        <f>SUM(F8+F9+F11+F12+F13+F15+F19+F23+F24)</f>
        <v>0</v>
      </c>
      <c r="G7" s="454">
        <v>4168</v>
      </c>
      <c r="H7" s="453">
        <v>4168</v>
      </c>
      <c r="I7" s="455">
        <f>SUM(I8+I9+I11+I12+I13+I15+I19+I23+I24)</f>
        <v>0</v>
      </c>
      <c r="J7" s="456"/>
    </row>
    <row r="8" spans="1:13" ht="12.75" customHeight="1">
      <c r="A8" s="214">
        <v>2</v>
      </c>
      <c r="B8" s="1119" t="s">
        <v>156</v>
      </c>
      <c r="C8" s="1120"/>
      <c r="D8" s="670"/>
      <c r="E8" s="671">
        <v>71</v>
      </c>
      <c r="F8" s="671"/>
      <c r="G8" s="672">
        <f aca="true" t="shared" si="0" ref="G8:G23">SUM(D8:F8)</f>
        <v>71</v>
      </c>
      <c r="H8" s="671">
        <v>71</v>
      </c>
      <c r="I8" s="673"/>
      <c r="J8" s="457"/>
      <c r="K8" s="31"/>
      <c r="L8" s="31"/>
      <c r="M8" s="31"/>
    </row>
    <row r="9" spans="1:10" ht="24" customHeight="1">
      <c r="A9" s="214">
        <v>3</v>
      </c>
      <c r="B9" s="1119" t="s">
        <v>157</v>
      </c>
      <c r="C9" s="1120"/>
      <c r="D9" s="670">
        <v>1315</v>
      </c>
      <c r="E9" s="671"/>
      <c r="F9" s="671"/>
      <c r="G9" s="672">
        <f t="shared" si="0"/>
        <v>1315</v>
      </c>
      <c r="H9" s="671">
        <v>1315</v>
      </c>
      <c r="I9" s="673"/>
      <c r="J9" s="456"/>
    </row>
    <row r="10" spans="1:10" ht="24" customHeight="1">
      <c r="A10" s="214">
        <v>4</v>
      </c>
      <c r="B10" s="1119" t="s">
        <v>236</v>
      </c>
      <c r="C10" s="1120"/>
      <c r="D10" s="670">
        <v>153</v>
      </c>
      <c r="E10" s="671"/>
      <c r="F10" s="671"/>
      <c r="G10" s="672">
        <f t="shared" si="0"/>
        <v>153</v>
      </c>
      <c r="H10" s="671">
        <v>153</v>
      </c>
      <c r="I10" s="673"/>
      <c r="J10" s="456"/>
    </row>
    <row r="11" spans="1:10" ht="12.75">
      <c r="A11" s="214">
        <v>5</v>
      </c>
      <c r="B11" s="1119" t="s">
        <v>238</v>
      </c>
      <c r="C11" s="1120"/>
      <c r="D11" s="670"/>
      <c r="E11" s="671"/>
      <c r="F11" s="671"/>
      <c r="G11" s="672">
        <f t="shared" si="0"/>
        <v>0</v>
      </c>
      <c r="H11" s="671"/>
      <c r="I11" s="673"/>
      <c r="J11" s="456"/>
    </row>
    <row r="12" spans="1:10" ht="12.75">
      <c r="A12" s="214">
        <v>6</v>
      </c>
      <c r="B12" s="1119" t="s">
        <v>158</v>
      </c>
      <c r="C12" s="1120"/>
      <c r="D12" s="670"/>
      <c r="E12" s="671"/>
      <c r="F12" s="671"/>
      <c r="G12" s="672">
        <f t="shared" si="0"/>
        <v>0</v>
      </c>
      <c r="H12" s="671"/>
      <c r="I12" s="673"/>
      <c r="J12" s="456"/>
    </row>
    <row r="13" spans="1:10" ht="12.75">
      <c r="A13" s="215">
        <v>7</v>
      </c>
      <c r="B13" s="1104" t="s">
        <v>237</v>
      </c>
      <c r="C13" s="1105"/>
      <c r="D13" s="674"/>
      <c r="E13" s="675">
        <v>514</v>
      </c>
      <c r="F13" s="675"/>
      <c r="G13" s="676">
        <f t="shared" si="0"/>
        <v>514</v>
      </c>
      <c r="H13" s="675">
        <v>514</v>
      </c>
      <c r="I13" s="677"/>
      <c r="J13" s="456"/>
    </row>
    <row r="14" spans="1:10" ht="12.75">
      <c r="A14" s="143">
        <v>8</v>
      </c>
      <c r="B14" s="519" t="s">
        <v>97</v>
      </c>
      <c r="C14" s="520" t="s">
        <v>159</v>
      </c>
      <c r="D14" s="678"/>
      <c r="E14" s="619"/>
      <c r="F14" s="619"/>
      <c r="G14" s="679">
        <f t="shared" si="0"/>
        <v>0</v>
      </c>
      <c r="H14" s="619"/>
      <c r="I14" s="637"/>
      <c r="J14" s="456"/>
    </row>
    <row r="15" spans="1:10" ht="12.75">
      <c r="A15" s="216">
        <v>9</v>
      </c>
      <c r="B15" s="1122" t="s">
        <v>160</v>
      </c>
      <c r="C15" s="1123"/>
      <c r="D15" s="680"/>
      <c r="E15" s="681"/>
      <c r="F15" s="681"/>
      <c r="G15" s="682">
        <f t="shared" si="0"/>
        <v>0</v>
      </c>
      <c r="H15" s="681"/>
      <c r="I15" s="683"/>
      <c r="J15" s="458"/>
    </row>
    <row r="16" spans="1:10" ht="12.75">
      <c r="A16" s="211">
        <v>10</v>
      </c>
      <c r="B16" s="521" t="s">
        <v>97</v>
      </c>
      <c r="C16" s="522" t="s">
        <v>161</v>
      </c>
      <c r="D16" s="684"/>
      <c r="E16" s="685"/>
      <c r="F16" s="685"/>
      <c r="G16" s="686">
        <f t="shared" si="0"/>
        <v>0</v>
      </c>
      <c r="H16" s="685"/>
      <c r="I16" s="687"/>
      <c r="J16" s="458"/>
    </row>
    <row r="17" spans="1:10" ht="12.75">
      <c r="A17" s="211">
        <v>11</v>
      </c>
      <c r="B17" s="523"/>
      <c r="C17" s="522" t="s">
        <v>162</v>
      </c>
      <c r="D17" s="684"/>
      <c r="E17" s="685"/>
      <c r="F17" s="685"/>
      <c r="G17" s="686">
        <f t="shared" si="0"/>
        <v>0</v>
      </c>
      <c r="H17" s="685"/>
      <c r="I17" s="687"/>
      <c r="J17" s="458"/>
    </row>
    <row r="18" spans="1:10" ht="12.75">
      <c r="A18" s="143">
        <v>12</v>
      </c>
      <c r="B18" s="524"/>
      <c r="C18" s="525" t="s">
        <v>234</v>
      </c>
      <c r="D18" s="678"/>
      <c r="E18" s="619"/>
      <c r="F18" s="619"/>
      <c r="G18" s="679">
        <f t="shared" si="0"/>
        <v>0</v>
      </c>
      <c r="H18" s="619"/>
      <c r="I18" s="637"/>
      <c r="J18" s="458"/>
    </row>
    <row r="19" spans="1:10" ht="12.75" customHeight="1">
      <c r="A19" s="216">
        <v>13</v>
      </c>
      <c r="B19" s="1122" t="s">
        <v>163</v>
      </c>
      <c r="C19" s="1123"/>
      <c r="D19" s="680"/>
      <c r="E19" s="681"/>
      <c r="F19" s="681"/>
      <c r="G19" s="676">
        <f t="shared" si="0"/>
        <v>0</v>
      </c>
      <c r="H19" s="681"/>
      <c r="I19" s="683"/>
      <c r="J19" s="458"/>
    </row>
    <row r="20" spans="1:10" ht="12.75">
      <c r="A20" s="211">
        <v>14</v>
      </c>
      <c r="B20" s="521" t="s">
        <v>97</v>
      </c>
      <c r="C20" s="522" t="s">
        <v>164</v>
      </c>
      <c r="D20" s="684"/>
      <c r="E20" s="685"/>
      <c r="F20" s="685"/>
      <c r="G20" s="686">
        <f t="shared" si="0"/>
        <v>0</v>
      </c>
      <c r="H20" s="685"/>
      <c r="I20" s="687"/>
      <c r="J20" s="458"/>
    </row>
    <row r="21" spans="1:10" ht="12.75">
      <c r="A21" s="211">
        <v>15</v>
      </c>
      <c r="B21" s="523"/>
      <c r="C21" s="522" t="s">
        <v>162</v>
      </c>
      <c r="D21" s="684"/>
      <c r="E21" s="685"/>
      <c r="F21" s="685"/>
      <c r="G21" s="686">
        <f t="shared" si="0"/>
        <v>0</v>
      </c>
      <c r="H21" s="685"/>
      <c r="I21" s="687"/>
      <c r="J21" s="458"/>
    </row>
    <row r="22" spans="1:10" ht="12.75">
      <c r="A22" s="143">
        <v>16</v>
      </c>
      <c r="B22" s="524"/>
      <c r="C22" s="525" t="s">
        <v>234</v>
      </c>
      <c r="D22" s="678"/>
      <c r="E22" s="619"/>
      <c r="F22" s="619"/>
      <c r="G22" s="679">
        <f t="shared" si="0"/>
        <v>0</v>
      </c>
      <c r="H22" s="619"/>
      <c r="I22" s="637"/>
      <c r="J22" s="458"/>
    </row>
    <row r="23" spans="1:10" ht="12.75">
      <c r="A23" s="214">
        <v>17</v>
      </c>
      <c r="B23" s="1119" t="s">
        <v>165</v>
      </c>
      <c r="C23" s="1120"/>
      <c r="D23" s="670">
        <v>2115</v>
      </c>
      <c r="E23" s="671"/>
      <c r="F23" s="671"/>
      <c r="G23" s="672">
        <f t="shared" si="0"/>
        <v>2115</v>
      </c>
      <c r="H23" s="671">
        <v>2115</v>
      </c>
      <c r="I23" s="673"/>
      <c r="J23" s="456"/>
    </row>
    <row r="24" spans="1:10" ht="12.75">
      <c r="A24" s="215">
        <v>18</v>
      </c>
      <c r="B24" s="1104" t="s">
        <v>243</v>
      </c>
      <c r="C24" s="1105"/>
      <c r="D24" s="674"/>
      <c r="E24" s="675"/>
      <c r="F24" s="675"/>
      <c r="G24" s="682">
        <f>SUM(G25:G25)</f>
        <v>0</v>
      </c>
      <c r="H24" s="675"/>
      <c r="I24" s="677"/>
      <c r="J24" s="456"/>
    </row>
    <row r="25" spans="1:10" ht="13.5" thickBot="1">
      <c r="A25" s="212">
        <v>19</v>
      </c>
      <c r="B25" s="526" t="s">
        <v>97</v>
      </c>
      <c r="C25" s="527" t="s">
        <v>234</v>
      </c>
      <c r="D25" s="688"/>
      <c r="E25" s="689"/>
      <c r="F25" s="689"/>
      <c r="G25" s="690">
        <f>SUM(D25:F25)</f>
        <v>0</v>
      </c>
      <c r="H25" s="689"/>
      <c r="I25" s="691"/>
      <c r="J25" s="456"/>
    </row>
    <row r="26" spans="1:10" ht="12.75">
      <c r="A26" s="12"/>
      <c r="B26" s="12"/>
      <c r="C26" s="12"/>
      <c r="D26" s="12"/>
      <c r="E26" s="12"/>
      <c r="F26" s="12"/>
      <c r="G26" s="12"/>
      <c r="H26" s="12"/>
      <c r="I26" s="12"/>
      <c r="J26" s="12"/>
    </row>
    <row r="27" spans="1:10" ht="12.75">
      <c r="A27" s="12" t="s">
        <v>213</v>
      </c>
      <c r="B27" s="12"/>
      <c r="C27" s="12"/>
      <c r="D27" s="12"/>
      <c r="E27" s="12"/>
      <c r="F27" s="12"/>
      <c r="G27" s="12"/>
      <c r="H27" s="12"/>
      <c r="I27" s="12"/>
      <c r="J27" s="12"/>
    </row>
    <row r="28" spans="1:10" ht="12.75">
      <c r="A28" s="17" t="s">
        <v>626</v>
      </c>
      <c r="B28" s="26"/>
      <c r="C28" s="26"/>
      <c r="D28" s="12"/>
      <c r="E28" s="12"/>
      <c r="F28" s="12"/>
      <c r="G28" s="12"/>
      <c r="H28" s="12"/>
      <c r="I28" s="12"/>
      <c r="J28" s="12"/>
    </row>
    <row r="29" spans="1:10" ht="12.75">
      <c r="A29" s="17" t="s">
        <v>627</v>
      </c>
      <c r="B29" s="26"/>
      <c r="C29" s="26"/>
      <c r="D29" s="12"/>
      <c r="E29" s="12"/>
      <c r="F29" s="12"/>
      <c r="G29" s="12"/>
      <c r="H29" s="12"/>
      <c r="I29" s="12"/>
      <c r="J29" s="12"/>
    </row>
    <row r="30" spans="1:10" ht="15" customHeight="1">
      <c r="A30" s="1036"/>
      <c r="B30" s="1036"/>
      <c r="C30" s="1036"/>
      <c r="D30" s="1036"/>
      <c r="E30" s="1036"/>
      <c r="F30" s="1036"/>
      <c r="G30" s="1036"/>
      <c r="H30" s="1036"/>
      <c r="I30" s="1036"/>
      <c r="J30" s="221"/>
    </row>
    <row r="31" spans="1:10" ht="15">
      <c r="A31" s="12"/>
      <c r="B31"/>
      <c r="C31"/>
      <c r="D31"/>
      <c r="E31" s="12"/>
      <c r="F31" s="12"/>
      <c r="G31" s="12"/>
      <c r="H31" s="12"/>
      <c r="I31" s="12"/>
      <c r="J31" s="12"/>
    </row>
    <row r="32" spans="1:10" ht="15.75" customHeight="1">
      <c r="A32" s="12"/>
      <c r="B32"/>
      <c r="C32"/>
      <c r="D32"/>
      <c r="E32" s="12"/>
      <c r="F32" s="12"/>
      <c r="G32" s="12"/>
      <c r="H32" s="12"/>
      <c r="I32" s="12"/>
      <c r="J32" s="1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sheetData>
  <sheetProtection insertColumns="0" insertRows="0" deleteColumns="0" deleteRows="0"/>
  <mergeCells count="21">
    <mergeCell ref="B15:C15"/>
    <mergeCell ref="A30:I30"/>
    <mergeCell ref="D3:G3"/>
    <mergeCell ref="B23:C23"/>
    <mergeCell ref="B8:C8"/>
    <mergeCell ref="B9:C9"/>
    <mergeCell ref="B19:C19"/>
    <mergeCell ref="H4:H5"/>
    <mergeCell ref="B13:C13"/>
    <mergeCell ref="B11:C11"/>
    <mergeCell ref="I4:I5"/>
    <mergeCell ref="B24:C24"/>
    <mergeCell ref="G4:G5"/>
    <mergeCell ref="E4:E5"/>
    <mergeCell ref="H3:I3"/>
    <mergeCell ref="A3:A6"/>
    <mergeCell ref="B3:C6"/>
    <mergeCell ref="D4:D5"/>
    <mergeCell ref="B10:C10"/>
    <mergeCell ref="B12:C12"/>
    <mergeCell ref="F4:F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41"/>
  <sheetViews>
    <sheetView zoomScale="85" zoomScaleNormal="85" workbookViewId="0" topLeftCell="A1">
      <selection activeCell="N13" sqref="N13"/>
    </sheetView>
  </sheetViews>
  <sheetFormatPr defaultColWidth="9.140625" defaultRowHeight="15"/>
  <cols>
    <col min="1" max="1" width="3.421875" style="18" customWidth="1"/>
    <col min="2" max="2" width="15.4218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628</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30" t="s">
        <v>324</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166</v>
      </c>
    </row>
    <row r="5" spans="1:14" ht="16.5" customHeight="1">
      <c r="A5" s="1130" t="s">
        <v>71</v>
      </c>
      <c r="B5" s="1143" t="s">
        <v>556</v>
      </c>
      <c r="C5" s="1138" t="s">
        <v>66</v>
      </c>
      <c r="D5" s="1139"/>
      <c r="E5" s="1146" t="s">
        <v>167</v>
      </c>
      <c r="F5" s="1147"/>
      <c r="G5" s="1147"/>
      <c r="H5" s="1147"/>
      <c r="I5" s="1147"/>
      <c r="J5" s="1147"/>
      <c r="K5" s="1147"/>
      <c r="L5" s="1148"/>
      <c r="M5" s="1138" t="s">
        <v>222</v>
      </c>
      <c r="N5" s="1139"/>
    </row>
    <row r="6" spans="1:14" ht="17.25" customHeight="1">
      <c r="A6" s="1131"/>
      <c r="B6" s="1144"/>
      <c r="C6" s="1136" t="s">
        <v>168</v>
      </c>
      <c r="D6" s="1141" t="s">
        <v>169</v>
      </c>
      <c r="E6" s="1149" t="s">
        <v>168</v>
      </c>
      <c r="F6" s="1150"/>
      <c r="G6" s="1150"/>
      <c r="H6" s="1150"/>
      <c r="I6" s="1151"/>
      <c r="J6" s="1133" t="s">
        <v>169</v>
      </c>
      <c r="K6" s="1134"/>
      <c r="L6" s="1135"/>
      <c r="M6" s="1136" t="s">
        <v>168</v>
      </c>
      <c r="N6" s="1141" t="s">
        <v>169</v>
      </c>
    </row>
    <row r="7" spans="1:14" ht="30.75" customHeight="1">
      <c r="A7" s="1131"/>
      <c r="B7" s="1145"/>
      <c r="C7" s="1137"/>
      <c r="D7" s="1142"/>
      <c r="E7" s="276" t="s">
        <v>170</v>
      </c>
      <c r="F7" s="277" t="s">
        <v>363</v>
      </c>
      <c r="G7" s="278" t="s">
        <v>364</v>
      </c>
      <c r="H7" s="277" t="s">
        <v>173</v>
      </c>
      <c r="I7" s="277" t="s">
        <v>107</v>
      </c>
      <c r="J7" s="277" t="s">
        <v>171</v>
      </c>
      <c r="K7" s="277" t="s">
        <v>74</v>
      </c>
      <c r="L7" s="279" t="s">
        <v>107</v>
      </c>
      <c r="M7" s="1137"/>
      <c r="N7" s="1142"/>
    </row>
    <row r="8" spans="1:14" s="19" customFormat="1" ht="13.5" customHeight="1" thickBot="1">
      <c r="A8" s="1132"/>
      <c r="B8" s="271" t="s">
        <v>146</v>
      </c>
      <c r="C8" s="272" t="s">
        <v>147</v>
      </c>
      <c r="D8" s="271" t="s">
        <v>148</v>
      </c>
      <c r="E8" s="272" t="s">
        <v>149</v>
      </c>
      <c r="F8" s="273" t="s">
        <v>150</v>
      </c>
      <c r="G8" s="274" t="s">
        <v>151</v>
      </c>
      <c r="H8" s="274" t="s">
        <v>152</v>
      </c>
      <c r="I8" s="273" t="s">
        <v>153</v>
      </c>
      <c r="J8" s="273" t="s">
        <v>154</v>
      </c>
      <c r="K8" s="273" t="s">
        <v>155</v>
      </c>
      <c r="L8" s="275" t="s">
        <v>187</v>
      </c>
      <c r="M8" s="272" t="s">
        <v>223</v>
      </c>
      <c r="N8" s="271" t="s">
        <v>224</v>
      </c>
    </row>
    <row r="9" spans="1:14" ht="13.5" customHeight="1">
      <c r="A9" s="269">
        <v>1</v>
      </c>
      <c r="B9" s="264"/>
      <c r="C9" s="164"/>
      <c r="D9" s="165"/>
      <c r="E9" s="166"/>
      <c r="F9" s="167"/>
      <c r="G9" s="168"/>
      <c r="H9" s="168"/>
      <c r="I9" s="167">
        <f>+E9+F9+G9+H9</f>
        <v>0</v>
      </c>
      <c r="J9" s="167"/>
      <c r="K9" s="167"/>
      <c r="L9" s="169">
        <f>J9+K9</f>
        <v>0</v>
      </c>
      <c r="M9" s="164">
        <f>I9-C9</f>
        <v>0</v>
      </c>
      <c r="N9" s="165">
        <f>L9-D9</f>
        <v>0</v>
      </c>
    </row>
    <row r="10" spans="1:14" ht="13.5" customHeight="1">
      <c r="A10" s="268">
        <f>A9+1</f>
        <v>2</v>
      </c>
      <c r="B10" s="265"/>
      <c r="C10" s="170"/>
      <c r="D10" s="171"/>
      <c r="E10" s="172"/>
      <c r="F10" s="173"/>
      <c r="G10" s="174"/>
      <c r="H10" s="174"/>
      <c r="I10" s="173">
        <f>+E10+F10+G10+H10</f>
        <v>0</v>
      </c>
      <c r="J10" s="173"/>
      <c r="K10" s="173"/>
      <c r="L10" s="169">
        <f>J10+K10</f>
        <v>0</v>
      </c>
      <c r="M10" s="164">
        <f>I10-C10</f>
        <v>0</v>
      </c>
      <c r="N10" s="165">
        <f>L10-D10</f>
        <v>0</v>
      </c>
    </row>
    <row r="11" spans="1:14" ht="13.5" customHeight="1">
      <c r="A11" s="268">
        <f>A10+1</f>
        <v>3</v>
      </c>
      <c r="B11" s="265"/>
      <c r="C11" s="170"/>
      <c r="D11" s="171"/>
      <c r="E11" s="172"/>
      <c r="F11" s="173"/>
      <c r="G11" s="174"/>
      <c r="H11" s="174"/>
      <c r="I11" s="173">
        <f>+E11+F11+G11+H11</f>
        <v>0</v>
      </c>
      <c r="J11" s="173"/>
      <c r="K11" s="173"/>
      <c r="L11" s="169">
        <f>J11+K11</f>
        <v>0</v>
      </c>
      <c r="M11" s="164">
        <f>I11-C11</f>
        <v>0</v>
      </c>
      <c r="N11" s="165">
        <f>L11-D11</f>
        <v>0</v>
      </c>
    </row>
    <row r="12" spans="1:14" ht="13.5" customHeight="1">
      <c r="A12" s="268">
        <f>A11+1</f>
        <v>4</v>
      </c>
      <c r="B12" s="265"/>
      <c r="C12" s="170"/>
      <c r="D12" s="171"/>
      <c r="E12" s="172"/>
      <c r="F12" s="173"/>
      <c r="G12" s="174"/>
      <c r="H12" s="174"/>
      <c r="I12" s="173">
        <f>+E12+F12+G12+H12</f>
        <v>0</v>
      </c>
      <c r="J12" s="173"/>
      <c r="K12" s="173"/>
      <c r="L12" s="169">
        <f>J12+K12</f>
        <v>0</v>
      </c>
      <c r="M12" s="164">
        <f>I12-C12</f>
        <v>0</v>
      </c>
      <c r="N12" s="165">
        <f>L12-D12</f>
        <v>0</v>
      </c>
    </row>
    <row r="13" spans="1:14" ht="13.5" customHeight="1" thickBot="1">
      <c r="A13" s="280">
        <f>A12+1</f>
        <v>5</v>
      </c>
      <c r="B13" s="266"/>
      <c r="C13" s="175"/>
      <c r="D13" s="176"/>
      <c r="E13" s="177"/>
      <c r="F13" s="178"/>
      <c r="G13" s="179"/>
      <c r="H13" s="179"/>
      <c r="I13" s="178">
        <f>+E13+F13+G13+H13</f>
        <v>0</v>
      </c>
      <c r="J13" s="178"/>
      <c r="K13" s="178"/>
      <c r="L13" s="169">
        <f>J13+K13</f>
        <v>0</v>
      </c>
      <c r="M13" s="164">
        <f>I13-C13</f>
        <v>0</v>
      </c>
      <c r="N13" s="165">
        <f>L13-D13</f>
        <v>0</v>
      </c>
    </row>
    <row r="14" spans="1:14" ht="12.75" customHeight="1" thickBot="1">
      <c r="A14" s="270">
        <f>A13+1</f>
        <v>6</v>
      </c>
      <c r="B14" s="267" t="s">
        <v>93</v>
      </c>
      <c r="C14" s="180">
        <f aca="true" t="shared" si="0" ref="C14:M14">SUM(C9:C13)</f>
        <v>0</v>
      </c>
      <c r="D14" s="181">
        <f t="shared" si="0"/>
        <v>0</v>
      </c>
      <c r="E14" s="182">
        <f t="shared" si="0"/>
        <v>0</v>
      </c>
      <c r="F14" s="183">
        <f t="shared" si="0"/>
        <v>0</v>
      </c>
      <c r="G14" s="183">
        <f t="shared" si="0"/>
        <v>0</v>
      </c>
      <c r="H14" s="183">
        <f t="shared" si="0"/>
        <v>0</v>
      </c>
      <c r="I14" s="183">
        <f t="shared" si="0"/>
        <v>0</v>
      </c>
      <c r="J14" s="183">
        <f t="shared" si="0"/>
        <v>0</v>
      </c>
      <c r="K14" s="183">
        <f t="shared" si="0"/>
        <v>0</v>
      </c>
      <c r="L14" s="183">
        <f t="shared" si="0"/>
        <v>0</v>
      </c>
      <c r="M14" s="180">
        <f t="shared" si="0"/>
        <v>0</v>
      </c>
      <c r="N14" s="184">
        <f>SUM(N9:N13)</f>
        <v>0</v>
      </c>
    </row>
    <row r="15" spans="1:12" ht="13.5" customHeight="1">
      <c r="A15" s="17"/>
      <c r="B15" s="17"/>
      <c r="C15" s="17"/>
      <c r="D15" s="17"/>
      <c r="E15" s="17"/>
      <c r="F15" s="17"/>
      <c r="G15" s="17"/>
      <c r="H15" s="17"/>
      <c r="I15" s="17"/>
      <c r="J15" s="17"/>
      <c r="K15" s="17"/>
      <c r="L15" s="17"/>
    </row>
    <row r="16" spans="1:12" ht="13.5" customHeight="1">
      <c r="A16" s="12" t="s">
        <v>213</v>
      </c>
      <c r="B16" s="17"/>
      <c r="C16" s="17"/>
      <c r="D16" s="17"/>
      <c r="E16" s="17"/>
      <c r="F16" s="17"/>
      <c r="G16" s="17"/>
      <c r="H16" s="17"/>
      <c r="I16" s="17"/>
      <c r="J16" s="17"/>
      <c r="K16" s="17"/>
      <c r="L16" s="17"/>
    </row>
    <row r="17" spans="1:12" ht="13.5" customHeight="1">
      <c r="A17" s="12" t="s">
        <v>226</v>
      </c>
      <c r="B17" s="17"/>
      <c r="C17" s="17"/>
      <c r="D17" s="17"/>
      <c r="E17" s="17"/>
      <c r="F17" s="17"/>
      <c r="G17" s="17"/>
      <c r="H17" s="17"/>
      <c r="I17" s="17"/>
      <c r="J17" s="17"/>
      <c r="K17" s="17"/>
      <c r="L17" s="17"/>
    </row>
    <row r="18" spans="1:12" ht="13.5" customHeight="1">
      <c r="A18" s="17" t="s">
        <v>629</v>
      </c>
      <c r="B18" s="17"/>
      <c r="C18" s="17"/>
      <c r="D18" s="17"/>
      <c r="E18" s="17"/>
      <c r="F18" s="17"/>
      <c r="G18" s="17"/>
      <c r="H18" s="17"/>
      <c r="I18" s="17"/>
      <c r="J18" s="17"/>
      <c r="K18" s="17"/>
      <c r="L18" s="17"/>
    </row>
    <row r="19" spans="1:12" ht="13.5" customHeight="1">
      <c r="A19" s="17" t="s">
        <v>365</v>
      </c>
      <c r="B19" s="205"/>
      <c r="C19" s="205"/>
      <c r="D19" s="205"/>
      <c r="E19" s="205"/>
      <c r="F19" s="205"/>
      <c r="G19" s="205"/>
      <c r="H19" s="205"/>
      <c r="I19" s="205"/>
      <c r="J19" s="205"/>
      <c r="K19" s="205"/>
      <c r="L19" s="205"/>
    </row>
    <row r="20" spans="1:14" ht="13.5" customHeight="1">
      <c r="A20" s="24"/>
      <c r="B20" s="20"/>
      <c r="C20" s="20"/>
      <c r="D20" s="20"/>
      <c r="E20" s="20"/>
      <c r="F20" s="20"/>
      <c r="G20" s="20"/>
      <c r="H20" s="20"/>
      <c r="I20" s="20"/>
      <c r="J20" s="20"/>
      <c r="K20" s="20"/>
      <c r="L20" s="20"/>
      <c r="N20" s="21"/>
    </row>
    <row r="21" spans="1:12" s="6" customFormat="1" ht="18" customHeight="1">
      <c r="A21" s="130" t="s">
        <v>325</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3" t="s">
        <v>166</v>
      </c>
    </row>
    <row r="23" spans="1:14" s="6" customFormat="1" ht="19.5" customHeight="1">
      <c r="A23" s="1130" t="s">
        <v>71</v>
      </c>
      <c r="B23" s="1155" t="s">
        <v>225</v>
      </c>
      <c r="C23" s="1138" t="s">
        <v>66</v>
      </c>
      <c r="D23" s="1139"/>
      <c r="E23" s="1158" t="s">
        <v>167</v>
      </c>
      <c r="F23" s="1023"/>
      <c r="G23" s="1023"/>
      <c r="H23" s="1023"/>
      <c r="I23" s="1023"/>
      <c r="J23" s="1023"/>
      <c r="K23" s="1023"/>
      <c r="L23" s="1024"/>
      <c r="M23" s="1138" t="s">
        <v>222</v>
      </c>
      <c r="N23" s="1139"/>
    </row>
    <row r="24" spans="1:14" s="6" customFormat="1" ht="19.5" customHeight="1">
      <c r="A24" s="1131"/>
      <c r="B24" s="1156"/>
      <c r="C24" s="1140" t="s">
        <v>168</v>
      </c>
      <c r="D24" s="1152" t="s">
        <v>169</v>
      </c>
      <c r="E24" s="1159" t="s">
        <v>168</v>
      </c>
      <c r="F24" s="1160"/>
      <c r="G24" s="1160"/>
      <c r="H24" s="1160"/>
      <c r="I24" s="1160"/>
      <c r="J24" s="1161" t="s">
        <v>169</v>
      </c>
      <c r="K24" s="1161"/>
      <c r="L24" s="1161"/>
      <c r="M24" s="1140" t="s">
        <v>168</v>
      </c>
      <c r="N24" s="1152" t="s">
        <v>169</v>
      </c>
    </row>
    <row r="25" spans="1:14" s="6" customFormat="1" ht="31.5" customHeight="1">
      <c r="A25" s="1131"/>
      <c r="B25" s="1157"/>
      <c r="C25" s="1137"/>
      <c r="D25" s="1153"/>
      <c r="E25" s="254" t="s">
        <v>170</v>
      </c>
      <c r="F25" s="277" t="s">
        <v>363</v>
      </c>
      <c r="G25" s="278" t="s">
        <v>364</v>
      </c>
      <c r="H25" s="277" t="s">
        <v>173</v>
      </c>
      <c r="I25" s="241" t="s">
        <v>107</v>
      </c>
      <c r="J25" s="241" t="s">
        <v>172</v>
      </c>
      <c r="K25" s="241" t="s">
        <v>74</v>
      </c>
      <c r="L25" s="283" t="s">
        <v>107</v>
      </c>
      <c r="M25" s="1137"/>
      <c r="N25" s="1153"/>
    </row>
    <row r="26" spans="1:14" s="7" customFormat="1" ht="13.5" customHeight="1" thickBot="1">
      <c r="A26" s="1132"/>
      <c r="B26" s="281" t="s">
        <v>146</v>
      </c>
      <c r="C26" s="272" t="s">
        <v>147</v>
      </c>
      <c r="D26" s="271" t="s">
        <v>148</v>
      </c>
      <c r="E26" s="252" t="s">
        <v>149</v>
      </c>
      <c r="F26" s="253" t="s">
        <v>150</v>
      </c>
      <c r="G26" s="282" t="s">
        <v>151</v>
      </c>
      <c r="H26" s="282" t="s">
        <v>152</v>
      </c>
      <c r="I26" s="253" t="s">
        <v>153</v>
      </c>
      <c r="J26" s="253" t="s">
        <v>154</v>
      </c>
      <c r="K26" s="253" t="s">
        <v>155</v>
      </c>
      <c r="L26" s="152" t="s">
        <v>187</v>
      </c>
      <c r="M26" s="272" t="s">
        <v>223</v>
      </c>
      <c r="N26" s="271" t="s">
        <v>224</v>
      </c>
    </row>
    <row r="27" spans="1:14" s="6" customFormat="1" ht="13.5" customHeight="1">
      <c r="A27" s="269">
        <v>1</v>
      </c>
      <c r="B27" s="264"/>
      <c r="C27" s="164"/>
      <c r="D27" s="165"/>
      <c r="E27" s="166"/>
      <c r="F27" s="167"/>
      <c r="G27" s="168"/>
      <c r="H27" s="168"/>
      <c r="I27" s="167">
        <f>+E27+F27+G27+H27</f>
        <v>0</v>
      </c>
      <c r="J27" s="167"/>
      <c r="K27" s="167"/>
      <c r="L27" s="169">
        <f>J27+K27</f>
        <v>0</v>
      </c>
      <c r="M27" s="164">
        <f>I27-C27</f>
        <v>0</v>
      </c>
      <c r="N27" s="165">
        <f>L27-D27</f>
        <v>0</v>
      </c>
    </row>
    <row r="28" spans="1:14" s="6" customFormat="1" ht="13.5" customHeight="1">
      <c r="A28" s="268">
        <f>A27+1</f>
        <v>2</v>
      </c>
      <c r="B28" s="265"/>
      <c r="C28" s="170"/>
      <c r="D28" s="171"/>
      <c r="E28" s="172"/>
      <c r="F28" s="173"/>
      <c r="G28" s="174"/>
      <c r="H28" s="174"/>
      <c r="I28" s="173">
        <f>+E28+F28+G28+H28</f>
        <v>0</v>
      </c>
      <c r="J28" s="173"/>
      <c r="K28" s="173"/>
      <c r="L28" s="169">
        <f>J28+K28</f>
        <v>0</v>
      </c>
      <c r="M28" s="164">
        <f>I28-C28</f>
        <v>0</v>
      </c>
      <c r="N28" s="165">
        <f>L28-D28</f>
        <v>0</v>
      </c>
    </row>
    <row r="29" spans="1:14" s="6" customFormat="1" ht="13.5" customHeight="1">
      <c r="A29" s="268">
        <f>A28+1</f>
        <v>3</v>
      </c>
      <c r="B29" s="265"/>
      <c r="C29" s="170"/>
      <c r="D29" s="171"/>
      <c r="E29" s="172"/>
      <c r="F29" s="173"/>
      <c r="G29" s="174"/>
      <c r="H29" s="174"/>
      <c r="I29" s="173">
        <f>+E29+F29+G29+H29</f>
        <v>0</v>
      </c>
      <c r="J29" s="173"/>
      <c r="K29" s="173"/>
      <c r="L29" s="169">
        <f>J29+K29</f>
        <v>0</v>
      </c>
      <c r="M29" s="164">
        <f>I29-C29</f>
        <v>0</v>
      </c>
      <c r="N29" s="165">
        <f>L29-D29</f>
        <v>0</v>
      </c>
    </row>
    <row r="30" spans="1:14" s="6" customFormat="1" ht="13.5" customHeight="1">
      <c r="A30" s="268">
        <f>A29+1</f>
        <v>4</v>
      </c>
      <c r="B30" s="265"/>
      <c r="C30" s="170"/>
      <c r="D30" s="171"/>
      <c r="E30" s="172"/>
      <c r="F30" s="173"/>
      <c r="G30" s="174"/>
      <c r="H30" s="174"/>
      <c r="I30" s="173">
        <f>+E30+F30+G30+H30</f>
        <v>0</v>
      </c>
      <c r="J30" s="173"/>
      <c r="K30" s="173"/>
      <c r="L30" s="169">
        <f>J30+K30</f>
        <v>0</v>
      </c>
      <c r="M30" s="164">
        <f>I30-C30</f>
        <v>0</v>
      </c>
      <c r="N30" s="165">
        <f>L30-D30</f>
        <v>0</v>
      </c>
    </row>
    <row r="31" spans="1:14" s="6" customFormat="1" ht="13.5" customHeight="1" thickBot="1">
      <c r="A31" s="280">
        <f>A30+1</f>
        <v>5</v>
      </c>
      <c r="B31" s="266"/>
      <c r="C31" s="175"/>
      <c r="D31" s="176"/>
      <c r="E31" s="177"/>
      <c r="F31" s="178"/>
      <c r="G31" s="179"/>
      <c r="H31" s="179"/>
      <c r="I31" s="178">
        <f>+E31+F31+G31+H31</f>
        <v>0</v>
      </c>
      <c r="J31" s="178"/>
      <c r="K31" s="178"/>
      <c r="L31" s="169">
        <f>J31+K31</f>
        <v>0</v>
      </c>
      <c r="M31" s="164">
        <f>I31-C31</f>
        <v>0</v>
      </c>
      <c r="N31" s="165">
        <f>L31-D31</f>
        <v>0</v>
      </c>
    </row>
    <row r="32" spans="1:14" s="6" customFormat="1" ht="12.75" customHeight="1" thickBot="1">
      <c r="A32" s="270">
        <f>A31+1</f>
        <v>6</v>
      </c>
      <c r="B32" s="267" t="s">
        <v>93</v>
      </c>
      <c r="C32" s="180">
        <f>SUM(C27:C31)</f>
        <v>0</v>
      </c>
      <c r="D32" s="181">
        <f>SUM(D27:D31)</f>
        <v>0</v>
      </c>
      <c r="E32" s="182">
        <f aca="true" t="shared" si="1" ref="E32:L32">SUM(E27:E31)</f>
        <v>0</v>
      </c>
      <c r="F32" s="183">
        <f t="shared" si="1"/>
        <v>0</v>
      </c>
      <c r="G32" s="183">
        <f t="shared" si="1"/>
        <v>0</v>
      </c>
      <c r="H32" s="183">
        <f t="shared" si="1"/>
        <v>0</v>
      </c>
      <c r="I32" s="183">
        <f t="shared" si="1"/>
        <v>0</v>
      </c>
      <c r="J32" s="183">
        <f t="shared" si="1"/>
        <v>0</v>
      </c>
      <c r="K32" s="183">
        <f t="shared" si="1"/>
        <v>0</v>
      </c>
      <c r="L32" s="183">
        <f t="shared" si="1"/>
        <v>0</v>
      </c>
      <c r="M32" s="180">
        <f>SUM(M27:M31)</f>
        <v>0</v>
      </c>
      <c r="N32" s="184">
        <f>SUM(N27:N31)</f>
        <v>0</v>
      </c>
    </row>
    <row r="33" spans="1:12" s="6" customFormat="1" ht="12.75">
      <c r="A33" s="12"/>
      <c r="B33" s="12"/>
      <c r="C33" s="12"/>
      <c r="D33" s="12"/>
      <c r="E33" s="12"/>
      <c r="F33" s="12"/>
      <c r="G33" s="12"/>
      <c r="H33" s="12"/>
      <c r="I33" s="12"/>
      <c r="J33" s="12"/>
      <c r="K33" s="12"/>
      <c r="L33" s="5"/>
    </row>
    <row r="34" spans="1:12" s="6" customFormat="1" ht="12.75">
      <c r="A34" s="12" t="s">
        <v>213</v>
      </c>
      <c r="B34" s="12"/>
      <c r="C34" s="12"/>
      <c r="D34" s="12"/>
      <c r="E34" s="12"/>
      <c r="F34" s="12"/>
      <c r="G34" s="12"/>
      <c r="H34" s="12"/>
      <c r="I34" s="12"/>
      <c r="J34" s="12"/>
      <c r="K34" s="12"/>
      <c r="L34" s="5"/>
    </row>
    <row r="35" spans="1:12" s="6" customFormat="1" ht="12.75">
      <c r="A35" s="12" t="s">
        <v>226</v>
      </c>
      <c r="B35" s="12"/>
      <c r="C35" s="12"/>
      <c r="D35" s="12"/>
      <c r="E35" s="12"/>
      <c r="F35" s="12"/>
      <c r="G35" s="12"/>
      <c r="H35" s="12"/>
      <c r="I35" s="12"/>
      <c r="J35" s="12"/>
      <c r="K35" s="12"/>
      <c r="L35" s="5"/>
    </row>
    <row r="36" spans="1:12" s="6" customFormat="1" ht="12.75">
      <c r="A36" s="17" t="s">
        <v>630</v>
      </c>
      <c r="B36" s="12"/>
      <c r="C36" s="12"/>
      <c r="D36" s="12"/>
      <c r="E36" s="12"/>
      <c r="F36" s="12"/>
      <c r="G36" s="12"/>
      <c r="H36" s="12"/>
      <c r="I36" s="12"/>
      <c r="J36" s="12"/>
      <c r="K36" s="12"/>
      <c r="L36" s="5"/>
    </row>
    <row r="37" spans="1:12" s="6" customFormat="1" ht="12.75">
      <c r="A37" s="17" t="s">
        <v>435</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5" t="s">
        <v>245</v>
      </c>
      <c r="B39" s="15"/>
      <c r="C39" s="15"/>
      <c r="D39" s="15"/>
      <c r="E39" s="15"/>
      <c r="F39" s="15"/>
      <c r="G39" s="15"/>
      <c r="H39" s="15"/>
      <c r="I39" s="15"/>
      <c r="J39" s="15"/>
      <c r="K39" s="15"/>
      <c r="L39" s="9"/>
      <c r="N39" s="10"/>
    </row>
    <row r="40" spans="1:14" s="6" customFormat="1" ht="27" customHeight="1">
      <c r="A40" s="1154" t="s">
        <v>561</v>
      </c>
      <c r="B40" s="1154"/>
      <c r="C40" s="1154"/>
      <c r="D40" s="1154"/>
      <c r="E40" s="1154"/>
      <c r="F40" s="1154"/>
      <c r="G40" s="1154"/>
      <c r="H40" s="1154"/>
      <c r="I40" s="1154"/>
      <c r="J40" s="1154"/>
      <c r="K40" s="1154"/>
      <c r="L40" s="1154"/>
      <c r="M40" s="1154"/>
      <c r="N40" s="10"/>
    </row>
    <row r="41" spans="1:14" s="6" customFormat="1" ht="27.75" customHeight="1">
      <c r="A41" s="1154" t="s">
        <v>562</v>
      </c>
      <c r="B41" s="1154"/>
      <c r="C41" s="1154"/>
      <c r="D41" s="1154"/>
      <c r="E41" s="1154"/>
      <c r="F41" s="1154"/>
      <c r="G41" s="1154"/>
      <c r="H41" s="1154"/>
      <c r="I41" s="1154"/>
      <c r="J41" s="1154"/>
      <c r="K41" s="1154"/>
      <c r="L41" s="1154"/>
      <c r="M41" s="1154"/>
      <c r="N41" s="10"/>
    </row>
  </sheetData>
  <sheetProtection insertRows="0" deleteRows="0"/>
  <mergeCells count="24">
    <mergeCell ref="A41:M41"/>
    <mergeCell ref="B23:B25"/>
    <mergeCell ref="C23:D23"/>
    <mergeCell ref="E23:L23"/>
    <mergeCell ref="M23:N23"/>
    <mergeCell ref="E24:I24"/>
    <mergeCell ref="J24:L24"/>
    <mergeCell ref="A40:M40"/>
    <mergeCell ref="N6:N7"/>
    <mergeCell ref="B5:B7"/>
    <mergeCell ref="E5:L5"/>
    <mergeCell ref="E6:I6"/>
    <mergeCell ref="N24:N25"/>
    <mergeCell ref="M5:N5"/>
    <mergeCell ref="M6:M7"/>
    <mergeCell ref="C24:C25"/>
    <mergeCell ref="D24:D25"/>
    <mergeCell ref="A5:A8"/>
    <mergeCell ref="A23:A26"/>
    <mergeCell ref="J6:L6"/>
    <mergeCell ref="C6:C7"/>
    <mergeCell ref="C5:D5"/>
    <mergeCell ref="M24:M25"/>
    <mergeCell ref="D6:D7"/>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2" r:id="rId1"/>
  <ignoredErrors>
    <ignoredError sqref="I9:I13 L9:N13"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M16" sqref="M16"/>
    </sheetView>
  </sheetViews>
  <sheetFormatPr defaultColWidth="9.140625" defaultRowHeight="15"/>
  <cols>
    <col min="1" max="1" width="3.57421875" style="16" customWidth="1"/>
    <col min="2" max="2" width="6.28125" style="16" customWidth="1"/>
    <col min="3" max="3" width="10.57421875" style="61" customWidth="1"/>
    <col min="4" max="5" width="12.28125" style="61" customWidth="1"/>
    <col min="6" max="6" width="6.140625" style="61" customWidth="1"/>
    <col min="7" max="7" width="8.421875" style="61" customWidth="1"/>
    <col min="8" max="11" width="9.7109375" style="61" customWidth="1"/>
    <col min="12" max="12" width="9.7109375" style="16" customWidth="1"/>
    <col min="13" max="16384" width="9.140625" style="16" customWidth="1"/>
  </cols>
  <sheetData>
    <row r="1" spans="1:13" ht="15.75">
      <c r="A1" s="11" t="s">
        <v>631</v>
      </c>
      <c r="B1" s="12"/>
      <c r="C1" s="60"/>
      <c r="D1" s="60"/>
      <c r="E1" s="60"/>
      <c r="F1" s="60"/>
      <c r="G1" s="60"/>
      <c r="H1" s="60"/>
      <c r="I1" s="60"/>
      <c r="J1" s="60"/>
      <c r="K1" s="60"/>
      <c r="L1" s="12"/>
      <c r="M1" s="12"/>
    </row>
    <row r="2" spans="1:13" ht="13.5" thickBot="1">
      <c r="A2" s="12"/>
      <c r="B2" s="12"/>
      <c r="C2" s="60"/>
      <c r="D2" s="60"/>
      <c r="E2" s="60"/>
      <c r="F2" s="60"/>
      <c r="G2" s="60"/>
      <c r="H2" s="60"/>
      <c r="I2" s="60"/>
      <c r="J2" s="60"/>
      <c r="K2" s="60"/>
      <c r="M2" s="139" t="s">
        <v>91</v>
      </c>
    </row>
    <row r="3" spans="1:13" ht="15" customHeight="1">
      <c r="A3" s="1165" t="s">
        <v>71</v>
      </c>
      <c r="B3" s="1162" t="s">
        <v>76</v>
      </c>
      <c r="C3" s="1162"/>
      <c r="D3" s="1162"/>
      <c r="E3" s="1162"/>
      <c r="F3" s="1162"/>
      <c r="G3" s="1162"/>
      <c r="H3" s="1169" t="s">
        <v>418</v>
      </c>
      <c r="I3" s="1167" t="s">
        <v>78</v>
      </c>
      <c r="J3" s="1168"/>
      <c r="K3" s="229" t="s">
        <v>79</v>
      </c>
      <c r="L3" s="546" t="s">
        <v>77</v>
      </c>
      <c r="M3" s="1083" t="s">
        <v>424</v>
      </c>
    </row>
    <row r="4" spans="1:13" ht="48.75" customHeight="1">
      <c r="A4" s="1166"/>
      <c r="B4" s="1163"/>
      <c r="C4" s="1163"/>
      <c r="D4" s="1163"/>
      <c r="E4" s="1163"/>
      <c r="F4" s="1163"/>
      <c r="G4" s="1163"/>
      <c r="H4" s="1170"/>
      <c r="I4" s="154" t="s">
        <v>227</v>
      </c>
      <c r="J4" s="549" t="s">
        <v>423</v>
      </c>
      <c r="K4" s="230" t="s">
        <v>80</v>
      </c>
      <c r="L4" s="547" t="s">
        <v>228</v>
      </c>
      <c r="M4" s="1084"/>
    </row>
    <row r="5" spans="1:13" ht="15.75" customHeight="1">
      <c r="A5" s="471"/>
      <c r="B5" s="1164"/>
      <c r="C5" s="1164"/>
      <c r="D5" s="1164"/>
      <c r="E5" s="1164"/>
      <c r="F5" s="1164"/>
      <c r="G5" s="1164"/>
      <c r="H5" s="255" t="s">
        <v>146</v>
      </c>
      <c r="I5" s="155" t="s">
        <v>147</v>
      </c>
      <c r="J5" s="155" t="s">
        <v>148</v>
      </c>
      <c r="K5" s="155" t="s">
        <v>149</v>
      </c>
      <c r="L5" s="548" t="s">
        <v>229</v>
      </c>
      <c r="M5" s="1084"/>
    </row>
    <row r="6" spans="1:13" ht="12.75">
      <c r="A6" s="472">
        <v>1</v>
      </c>
      <c r="B6" s="256" t="s">
        <v>230</v>
      </c>
      <c r="C6" s="156"/>
      <c r="D6" s="156"/>
      <c r="E6" s="156"/>
      <c r="F6" s="156"/>
      <c r="G6" s="259"/>
      <c r="H6" s="652">
        <f>SUM(H7:H11)+H14+H15</f>
        <v>15046</v>
      </c>
      <c r="I6" s="653">
        <f>SUM(I7:I11)+I14+I15</f>
        <v>5566</v>
      </c>
      <c r="J6" s="653">
        <f>SUM(J7:J11)+J14+J15</f>
        <v>786</v>
      </c>
      <c r="K6" s="653">
        <f>SUM(K7:K11)+K14+K15</f>
        <v>936</v>
      </c>
      <c r="L6" s="654">
        <f>SUM(L7:L11)+L14+L15</f>
        <v>19676</v>
      </c>
      <c r="M6" s="1171"/>
    </row>
    <row r="7" spans="1:13" ht="12.75">
      <c r="A7" s="473">
        <f aca="true" t="shared" si="0" ref="A7:A15">A6+1</f>
        <v>2</v>
      </c>
      <c r="B7" s="263" t="s">
        <v>73</v>
      </c>
      <c r="C7" s="157" t="s">
        <v>81</v>
      </c>
      <c r="D7" s="158"/>
      <c r="E7" s="158"/>
      <c r="F7" s="158"/>
      <c r="G7" s="260"/>
      <c r="H7" s="655">
        <f>'11.a'!C3</f>
        <v>0</v>
      </c>
      <c r="I7" s="656">
        <f>'11.a'!C8</f>
        <v>0</v>
      </c>
      <c r="J7" s="656">
        <f>'11.a'!C4</f>
        <v>0</v>
      </c>
      <c r="K7" s="656">
        <f>'11.a'!C14</f>
        <v>0</v>
      </c>
      <c r="L7" s="657">
        <f aca="true" t="shared" si="1" ref="L7:L15">H7+I7-K7</f>
        <v>0</v>
      </c>
      <c r="M7" s="666">
        <v>0</v>
      </c>
    </row>
    <row r="8" spans="1:13" ht="12.75">
      <c r="A8" s="474">
        <f t="shared" si="0"/>
        <v>3</v>
      </c>
      <c r="B8" s="257"/>
      <c r="C8" s="159" t="s">
        <v>82</v>
      </c>
      <c r="D8" s="160"/>
      <c r="E8" s="160"/>
      <c r="F8" s="160"/>
      <c r="G8" s="261"/>
      <c r="H8" s="658">
        <f>'11.b'!C3</f>
        <v>3149</v>
      </c>
      <c r="I8" s="659">
        <f>'11.b'!C14</f>
        <v>796</v>
      </c>
      <c r="J8" s="660">
        <f>'11.b'!C5</f>
        <v>786</v>
      </c>
      <c r="K8" s="659">
        <f>'11.b'!C25</f>
        <v>5</v>
      </c>
      <c r="L8" s="661">
        <f t="shared" si="1"/>
        <v>3940</v>
      </c>
      <c r="M8" s="667">
        <v>764</v>
      </c>
    </row>
    <row r="9" spans="1:13" ht="12.75">
      <c r="A9" s="474">
        <f t="shared" si="0"/>
        <v>4</v>
      </c>
      <c r="B9" s="257"/>
      <c r="C9" s="159" t="s">
        <v>83</v>
      </c>
      <c r="D9" s="160"/>
      <c r="E9" s="160"/>
      <c r="F9" s="160"/>
      <c r="G9" s="261"/>
      <c r="H9" s="658">
        <f>'11.c'!C3</f>
        <v>2251</v>
      </c>
      <c r="I9" s="659">
        <f>'11.c'!C7</f>
        <v>1041</v>
      </c>
      <c r="J9" s="662">
        <v>0</v>
      </c>
      <c r="K9" s="659">
        <f>'11.c'!C8</f>
        <v>571</v>
      </c>
      <c r="L9" s="661">
        <f t="shared" si="1"/>
        <v>2721</v>
      </c>
      <c r="M9" s="667">
        <v>0</v>
      </c>
    </row>
    <row r="10" spans="1:13" ht="12.75">
      <c r="A10" s="474">
        <f t="shared" si="0"/>
        <v>5</v>
      </c>
      <c r="B10" s="257"/>
      <c r="C10" s="159" t="s">
        <v>84</v>
      </c>
      <c r="D10" s="160"/>
      <c r="E10" s="160"/>
      <c r="F10" s="160"/>
      <c r="G10" s="261"/>
      <c r="H10" s="658">
        <f>'11.d'!C3</f>
        <v>3</v>
      </c>
      <c r="I10" s="659">
        <f>'11.d'!C9</f>
        <v>0</v>
      </c>
      <c r="J10" s="656">
        <f>'11.d'!C4</f>
        <v>0</v>
      </c>
      <c r="K10" s="659">
        <f>'11.d'!C15</f>
        <v>0</v>
      </c>
      <c r="L10" s="661">
        <f t="shared" si="1"/>
        <v>3</v>
      </c>
      <c r="M10" s="668">
        <v>0</v>
      </c>
    </row>
    <row r="11" spans="1:13" ht="12.75">
      <c r="A11" s="474">
        <f t="shared" si="0"/>
        <v>6</v>
      </c>
      <c r="B11" s="257"/>
      <c r="C11" s="159" t="s">
        <v>85</v>
      </c>
      <c r="D11" s="160"/>
      <c r="E11" s="160"/>
      <c r="F11" s="160"/>
      <c r="G11" s="261"/>
      <c r="H11" s="658">
        <f>'11.e'!F8</f>
        <v>1987</v>
      </c>
      <c r="I11" s="659">
        <f>'11.e'!F13</f>
        <v>285</v>
      </c>
      <c r="J11" s="662">
        <v>0</v>
      </c>
      <c r="K11" s="659">
        <f>'11.e'!F18</f>
        <v>360</v>
      </c>
      <c r="L11" s="661">
        <f t="shared" si="1"/>
        <v>1912</v>
      </c>
      <c r="M11" s="668">
        <v>0</v>
      </c>
    </row>
    <row r="12" spans="1:13" ht="12.75">
      <c r="A12" s="474" t="s">
        <v>231</v>
      </c>
      <c r="B12" s="257"/>
      <c r="C12" s="159" t="s">
        <v>88</v>
      </c>
      <c r="D12" s="160" t="s">
        <v>89</v>
      </c>
      <c r="E12" s="160"/>
      <c r="F12" s="160"/>
      <c r="G12" s="261"/>
      <c r="H12" s="658">
        <f>'11.e'!F6</f>
        <v>1428</v>
      </c>
      <c r="I12" s="659">
        <f>'11.e'!F11</f>
        <v>185</v>
      </c>
      <c r="J12" s="662">
        <v>0</v>
      </c>
      <c r="K12" s="659">
        <f>'11.e'!F16</f>
        <v>5</v>
      </c>
      <c r="L12" s="661">
        <f t="shared" si="1"/>
        <v>1608</v>
      </c>
      <c r="M12" s="668">
        <v>0</v>
      </c>
    </row>
    <row r="13" spans="1:13" ht="12.75">
      <c r="A13" s="474" t="s">
        <v>232</v>
      </c>
      <c r="B13" s="257"/>
      <c r="C13" s="159"/>
      <c r="D13" s="160" t="s">
        <v>90</v>
      </c>
      <c r="E13" s="160"/>
      <c r="F13" s="160"/>
      <c r="G13" s="261"/>
      <c r="H13" s="658">
        <f>'11.e'!F7</f>
        <v>137</v>
      </c>
      <c r="I13" s="659">
        <f>'11.e'!F12</f>
        <v>75</v>
      </c>
      <c r="J13" s="662">
        <v>0</v>
      </c>
      <c r="K13" s="659">
        <f>'11.e'!F17</f>
        <v>29</v>
      </c>
      <c r="L13" s="661">
        <f t="shared" si="1"/>
        <v>183</v>
      </c>
      <c r="M13" s="668">
        <v>0</v>
      </c>
    </row>
    <row r="14" spans="1:13" ht="12.75">
      <c r="A14" s="474">
        <f>A11+1</f>
        <v>7</v>
      </c>
      <c r="B14" s="257"/>
      <c r="C14" s="159" t="s">
        <v>86</v>
      </c>
      <c r="D14" s="160"/>
      <c r="E14" s="160"/>
      <c r="F14" s="160"/>
      <c r="G14" s="261"/>
      <c r="H14" s="658">
        <f>'11.f'!C3</f>
        <v>0</v>
      </c>
      <c r="I14" s="659">
        <f>'11.f'!C4</f>
        <v>0</v>
      </c>
      <c r="J14" s="662">
        <v>0</v>
      </c>
      <c r="K14" s="659">
        <f>'11.f'!C10</f>
        <v>0</v>
      </c>
      <c r="L14" s="661">
        <f t="shared" si="1"/>
        <v>0</v>
      </c>
      <c r="M14" s="668">
        <v>0</v>
      </c>
    </row>
    <row r="15" spans="1:13" ht="13.5" thickBot="1">
      <c r="A15" s="475">
        <f t="shared" si="0"/>
        <v>8</v>
      </c>
      <c r="B15" s="258"/>
      <c r="C15" s="161" t="s">
        <v>87</v>
      </c>
      <c r="D15" s="162"/>
      <c r="E15" s="162"/>
      <c r="F15" s="162"/>
      <c r="G15" s="262"/>
      <c r="H15" s="663">
        <f>'11.g'!C3</f>
        <v>7656</v>
      </c>
      <c r="I15" s="664">
        <f>'11.g'!C10</f>
        <v>3444</v>
      </c>
      <c r="J15" s="664">
        <f>'11.g'!C5</f>
        <v>0</v>
      </c>
      <c r="K15" s="664">
        <f>'11.g'!C16</f>
        <v>0</v>
      </c>
      <c r="L15" s="665">
        <f t="shared" si="1"/>
        <v>11100</v>
      </c>
      <c r="M15" s="669">
        <v>0</v>
      </c>
    </row>
    <row r="17" ht="12.75">
      <c r="A17" s="16" t="s">
        <v>213</v>
      </c>
    </row>
    <row r="18" ht="12.75">
      <c r="A18" s="18" t="s">
        <v>428</v>
      </c>
    </row>
    <row r="19" spans="1:10" ht="12.75">
      <c r="A19" s="220" t="s">
        <v>429</v>
      </c>
      <c r="B19" s="217"/>
      <c r="C19" s="218"/>
      <c r="D19" s="218"/>
      <c r="E19" s="218"/>
      <c r="F19" s="219"/>
      <c r="G19" s="218"/>
      <c r="H19" s="218"/>
      <c r="I19" s="163"/>
      <c r="J19" s="163"/>
    </row>
    <row r="20" spans="1:10" ht="12.75">
      <c r="A20" s="27"/>
      <c r="B20" s="163"/>
      <c r="C20" s="163"/>
      <c r="D20" s="163"/>
      <c r="E20" s="163"/>
      <c r="F20" s="163"/>
      <c r="G20" s="163"/>
      <c r="H20" s="163"/>
      <c r="I20" s="163"/>
      <c r="J20" s="163"/>
    </row>
    <row r="21" spans="1:10" ht="12.75">
      <c r="A21" s="44" t="s">
        <v>244</v>
      </c>
      <c r="B21" s="499"/>
      <c r="C21" s="499"/>
      <c r="D21" s="163"/>
      <c r="E21" s="163"/>
      <c r="F21" s="27"/>
      <c r="G21" s="163"/>
      <c r="H21" s="163"/>
      <c r="I21" s="163"/>
      <c r="J21" s="163"/>
    </row>
    <row r="22" spans="1:10" ht="12.75">
      <c r="A22" s="16" t="s">
        <v>563</v>
      </c>
      <c r="B22" s="27"/>
      <c r="C22" s="27"/>
      <c r="D22" s="163"/>
      <c r="E22" s="163"/>
      <c r="F22" s="27"/>
      <c r="G22" s="163"/>
      <c r="H22" s="163"/>
      <c r="I22" s="163"/>
      <c r="J22" s="163"/>
    </row>
    <row r="23" spans="1:10" ht="12.75">
      <c r="A23" s="16" t="s">
        <v>564</v>
      </c>
      <c r="B23" s="27"/>
      <c r="C23" s="163"/>
      <c r="D23" s="163"/>
      <c r="E23" s="163"/>
      <c r="F23" s="163"/>
      <c r="G23" s="163"/>
      <c r="H23" s="163"/>
      <c r="I23" s="163"/>
      <c r="J23" s="163"/>
    </row>
    <row r="26" spans="1:12" ht="12.75">
      <c r="A26" s="128"/>
      <c r="B26" s="128"/>
      <c r="C26" s="141"/>
      <c r="D26" s="141"/>
      <c r="E26" s="141"/>
      <c r="F26" s="141"/>
      <c r="G26" s="141"/>
      <c r="H26" s="141"/>
      <c r="I26" s="141"/>
      <c r="J26" s="141"/>
      <c r="K26" s="141"/>
      <c r="L26" s="128"/>
    </row>
    <row r="27" spans="1:12" ht="12.75">
      <c r="A27" s="128"/>
      <c r="B27" s="128"/>
      <c r="C27" s="141"/>
      <c r="D27" s="141"/>
      <c r="E27" s="141"/>
      <c r="F27" s="141"/>
      <c r="G27" s="141"/>
      <c r="H27" s="141"/>
      <c r="I27" s="141"/>
      <c r="J27" s="141"/>
      <c r="K27" s="141"/>
      <c r="L27" s="128"/>
    </row>
    <row r="28" spans="1:12" ht="12.75">
      <c r="A28" s="128"/>
      <c r="B28" s="128"/>
      <c r="C28" s="141"/>
      <c r="D28" s="141"/>
      <c r="E28" s="141"/>
      <c r="F28" s="141"/>
      <c r="G28" s="141"/>
      <c r="H28" s="141"/>
      <c r="I28" s="141"/>
      <c r="J28" s="141"/>
      <c r="K28" s="141"/>
      <c r="L28" s="128"/>
    </row>
    <row r="29" spans="1:12" ht="12.75">
      <c r="A29" s="128"/>
      <c r="B29" s="128"/>
      <c r="C29" s="141"/>
      <c r="D29" s="141"/>
      <c r="E29" s="141"/>
      <c r="F29" s="141"/>
      <c r="G29" s="141"/>
      <c r="H29" s="141"/>
      <c r="I29" s="141"/>
      <c r="J29" s="141"/>
      <c r="K29" s="141"/>
      <c r="L29" s="128"/>
    </row>
    <row r="30" spans="1:12" ht="12.75">
      <c r="A30" s="128"/>
      <c r="B30" s="128"/>
      <c r="C30" s="141"/>
      <c r="D30" s="141"/>
      <c r="E30" s="141"/>
      <c r="F30" s="141"/>
      <c r="G30" s="141"/>
      <c r="H30" s="141"/>
      <c r="I30" s="141"/>
      <c r="J30" s="141"/>
      <c r="K30" s="141"/>
      <c r="L30" s="128"/>
    </row>
    <row r="31" spans="1:12" ht="12.75">
      <c r="A31" s="128"/>
      <c r="B31" s="128"/>
      <c r="C31" s="141"/>
      <c r="D31" s="141"/>
      <c r="E31" s="141"/>
      <c r="F31" s="141"/>
      <c r="G31" s="141"/>
      <c r="H31" s="141"/>
      <c r="I31" s="141"/>
      <c r="J31" s="141"/>
      <c r="K31" s="141"/>
      <c r="L31" s="128"/>
    </row>
    <row r="32" spans="1:12" ht="12.75">
      <c r="A32" s="128"/>
      <c r="B32" s="128"/>
      <c r="C32" s="141"/>
      <c r="D32" s="141"/>
      <c r="E32" s="141"/>
      <c r="F32" s="141"/>
      <c r="G32" s="141"/>
      <c r="H32" s="141"/>
      <c r="I32" s="141"/>
      <c r="J32" s="141"/>
      <c r="K32" s="141"/>
      <c r="L32" s="128"/>
    </row>
    <row r="33" spans="1:12" ht="12.75">
      <c r="A33" s="128"/>
      <c r="B33" s="128"/>
      <c r="C33" s="141"/>
      <c r="D33" s="141"/>
      <c r="E33" s="141"/>
      <c r="F33" s="141"/>
      <c r="G33" s="141"/>
      <c r="H33" s="141"/>
      <c r="I33" s="141"/>
      <c r="J33" s="141"/>
      <c r="K33" s="141"/>
      <c r="L33" s="128"/>
    </row>
    <row r="34" spans="1:12" ht="12.75">
      <c r="A34" s="128"/>
      <c r="B34" s="128"/>
      <c r="C34" s="141"/>
      <c r="D34" s="141"/>
      <c r="E34" s="141"/>
      <c r="F34" s="141"/>
      <c r="G34" s="141"/>
      <c r="H34" s="141"/>
      <c r="I34" s="141"/>
      <c r="J34" s="141"/>
      <c r="K34" s="141"/>
      <c r="L34" s="128"/>
    </row>
    <row r="35" spans="1:12" ht="12.75">
      <c r="A35" s="128"/>
      <c r="B35" s="128"/>
      <c r="C35" s="141"/>
      <c r="D35" s="141"/>
      <c r="E35" s="141"/>
      <c r="F35" s="141"/>
      <c r="G35" s="141"/>
      <c r="H35" s="141"/>
      <c r="I35" s="141"/>
      <c r="J35" s="141"/>
      <c r="K35" s="141"/>
      <c r="L35" s="128"/>
    </row>
    <row r="36" spans="1:12" ht="12.75">
      <c r="A36" s="128"/>
      <c r="B36" s="128"/>
      <c r="C36" s="141"/>
      <c r="D36" s="141"/>
      <c r="E36" s="141"/>
      <c r="F36" s="141"/>
      <c r="G36" s="141"/>
      <c r="H36" s="141"/>
      <c r="I36" s="141"/>
      <c r="J36" s="141"/>
      <c r="K36" s="141"/>
      <c r="L36" s="128"/>
    </row>
    <row r="37" spans="1:12" ht="12.75">
      <c r="A37" s="128"/>
      <c r="B37" s="128"/>
      <c r="C37" s="141"/>
      <c r="D37" s="141"/>
      <c r="E37" s="141"/>
      <c r="F37" s="141"/>
      <c r="G37" s="141"/>
      <c r="H37" s="141"/>
      <c r="I37" s="141"/>
      <c r="J37" s="141"/>
      <c r="K37" s="141"/>
      <c r="L37" s="128"/>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E20"/>
  <sheetViews>
    <sheetView workbookViewId="0" topLeftCell="A1">
      <selection activeCell="D39" sqref="D39"/>
    </sheetView>
  </sheetViews>
  <sheetFormatPr defaultColWidth="9.140625" defaultRowHeight="15"/>
  <cols>
    <col min="1" max="1" width="14.421875" style="16" customWidth="1"/>
    <col min="2" max="2" width="30.140625" style="16" customWidth="1"/>
    <col min="3" max="3" width="16.140625" style="61" customWidth="1"/>
    <col min="4" max="16384" width="9.140625" style="16" customWidth="1"/>
  </cols>
  <sheetData>
    <row r="1" spans="1:4" ht="15.75">
      <c r="A1" s="46" t="s">
        <v>632</v>
      </c>
      <c r="B1" s="12"/>
      <c r="D1" s="12"/>
    </row>
    <row r="2" spans="1:4" ht="13.5" thickBot="1">
      <c r="A2" s="12"/>
      <c r="B2" s="12"/>
      <c r="C2" s="62" t="s">
        <v>91</v>
      </c>
      <c r="D2" s="12"/>
    </row>
    <row r="3" spans="1:3" ht="13.5" thickBot="1">
      <c r="A3" s="1175" t="s">
        <v>555</v>
      </c>
      <c r="B3" s="1176"/>
      <c r="C3" s="635"/>
    </row>
    <row r="4" spans="1:3" ht="12.75">
      <c r="A4" s="1172" t="s">
        <v>110</v>
      </c>
      <c r="B4" s="495" t="s">
        <v>420</v>
      </c>
      <c r="C4" s="612"/>
    </row>
    <row r="5" spans="1:3" ht="12.75">
      <c r="A5" s="1173"/>
      <c r="B5" s="496" t="s">
        <v>111</v>
      </c>
      <c r="C5" s="613"/>
    </row>
    <row r="6" spans="1:3" ht="12.75">
      <c r="A6" s="1173"/>
      <c r="B6" s="496" t="s">
        <v>112</v>
      </c>
      <c r="C6" s="613"/>
    </row>
    <row r="7" spans="1:3" ht="13.5" thickBot="1">
      <c r="A7" s="1173"/>
      <c r="B7" s="496" t="s">
        <v>113</v>
      </c>
      <c r="C7" s="613"/>
    </row>
    <row r="8" spans="1:3" ht="13.5" thickBot="1">
      <c r="A8" s="1174"/>
      <c r="B8" s="497" t="s">
        <v>92</v>
      </c>
      <c r="C8" s="614">
        <f>SUM(C4:C7)</f>
        <v>0</v>
      </c>
    </row>
    <row r="9" spans="1:3" ht="12.75">
      <c r="A9" s="1172" t="s">
        <v>114</v>
      </c>
      <c r="B9" s="495" t="s">
        <v>115</v>
      </c>
      <c r="C9" s="612"/>
    </row>
    <row r="10" spans="1:3" ht="12.75">
      <c r="A10" s="1173"/>
      <c r="B10" s="496" t="s">
        <v>116</v>
      </c>
      <c r="C10" s="613"/>
    </row>
    <row r="11" spans="1:3" ht="12.75">
      <c r="A11" s="1173"/>
      <c r="B11" s="496" t="s">
        <v>117</v>
      </c>
      <c r="C11" s="613"/>
    </row>
    <row r="12" spans="1:3" ht="12.75">
      <c r="A12" s="1173"/>
      <c r="B12" s="496" t="s">
        <v>118</v>
      </c>
      <c r="C12" s="613"/>
    </row>
    <row r="13" spans="1:3" ht="13.5" thickBot="1">
      <c r="A13" s="1173"/>
      <c r="B13" s="498" t="s">
        <v>656</v>
      </c>
      <c r="C13" s="615"/>
    </row>
    <row r="14" spans="1:3" ht="13.5" thickBot="1">
      <c r="A14" s="1174"/>
      <c r="B14" s="497" t="s">
        <v>92</v>
      </c>
      <c r="C14" s="614">
        <f>SUM(C9:C13)</f>
        <v>0</v>
      </c>
    </row>
    <row r="15" spans="1:3" ht="13.5" thickBot="1">
      <c r="A15" s="1177" t="s">
        <v>109</v>
      </c>
      <c r="B15" s="1178"/>
      <c r="C15" s="614">
        <f>C3+C8-C14</f>
        <v>0</v>
      </c>
    </row>
    <row r="16" spans="1:5" ht="12.75">
      <c r="A16" s="12"/>
      <c r="B16" s="12"/>
      <c r="C16" s="60"/>
      <c r="D16" s="12"/>
      <c r="E16" s="12"/>
    </row>
    <row r="17" spans="1:5" ht="12.75">
      <c r="A17" s="12" t="s">
        <v>233</v>
      </c>
      <c r="B17" s="12"/>
      <c r="C17" s="60"/>
      <c r="D17" s="12"/>
      <c r="E17" s="12"/>
    </row>
    <row r="18" spans="1:5" ht="12.75">
      <c r="A18" s="17" t="s">
        <v>430</v>
      </c>
      <c r="B18" s="12"/>
      <c r="C18" s="60"/>
      <c r="D18" s="12"/>
      <c r="E18" s="12"/>
    </row>
    <row r="19" spans="1:5" ht="12.75">
      <c r="A19" s="12"/>
      <c r="B19" s="12"/>
      <c r="C19" s="60"/>
      <c r="D19" s="12"/>
      <c r="E19" s="12"/>
    </row>
    <row r="20" spans="1:5" ht="12.75">
      <c r="A20" s="12"/>
      <c r="B20" s="12"/>
      <c r="C20" s="60"/>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G34" sqref="G34"/>
    </sheetView>
  </sheetViews>
  <sheetFormatPr defaultColWidth="9.140625" defaultRowHeight="15"/>
  <cols>
    <col min="1" max="1" width="10.57421875" style="33" customWidth="1"/>
    <col min="2" max="2" width="43.57421875" style="33" customWidth="1"/>
    <col min="3" max="3" width="17.00390625" style="67" customWidth="1"/>
    <col min="4" max="16384" width="9.140625" style="33" customWidth="1"/>
  </cols>
  <sheetData>
    <row r="1" spans="1:6" ht="13.5" customHeight="1">
      <c r="A1" s="63" t="s">
        <v>633</v>
      </c>
      <c r="B1" s="35"/>
      <c r="C1" s="33"/>
      <c r="D1" s="35"/>
      <c r="E1" s="35"/>
      <c r="F1" s="35"/>
    </row>
    <row r="2" spans="1:6" ht="13.5" customHeight="1" thickBot="1">
      <c r="A2" s="35"/>
      <c r="B2" s="35"/>
      <c r="C2" s="65" t="s">
        <v>91</v>
      </c>
      <c r="D2" s="35"/>
      <c r="E2" s="35"/>
      <c r="F2" s="35"/>
    </row>
    <row r="3" spans="1:3" ht="16.5" customHeight="1" thickBot="1">
      <c r="A3" s="1177" t="s">
        <v>108</v>
      </c>
      <c r="B3" s="1184"/>
      <c r="C3" s="66">
        <v>3149</v>
      </c>
    </row>
    <row r="4" spans="1:3" ht="12.75" customHeight="1">
      <c r="A4" s="1179" t="s">
        <v>110</v>
      </c>
      <c r="B4" s="484" t="s">
        <v>119</v>
      </c>
      <c r="C4" s="616">
        <v>10</v>
      </c>
    </row>
    <row r="5" spans="1:3" ht="12.75" customHeight="1">
      <c r="A5" s="1180"/>
      <c r="B5" s="485" t="s">
        <v>421</v>
      </c>
      <c r="C5" s="642">
        <v>786</v>
      </c>
    </row>
    <row r="6" spans="1:3" ht="12.75" customHeight="1">
      <c r="A6" s="1180"/>
      <c r="B6" s="486" t="s">
        <v>399</v>
      </c>
      <c r="C6" s="642"/>
    </row>
    <row r="7" spans="1:3" ht="12.75" customHeight="1">
      <c r="A7" s="1180"/>
      <c r="B7" s="485" t="s">
        <v>120</v>
      </c>
      <c r="C7" s="642"/>
    </row>
    <row r="8" spans="1:3" ht="12.75" customHeight="1">
      <c r="A8" s="1180"/>
      <c r="B8" s="485" t="s">
        <v>121</v>
      </c>
      <c r="C8" s="643"/>
    </row>
    <row r="9" spans="1:3" ht="12.75" customHeight="1">
      <c r="A9" s="1180"/>
      <c r="B9" s="485" t="s">
        <v>657</v>
      </c>
      <c r="C9" s="642"/>
    </row>
    <row r="10" spans="1:3" ht="12.75" customHeight="1">
      <c r="A10" s="1180"/>
      <c r="B10" s="487" t="s">
        <v>122</v>
      </c>
      <c r="C10" s="644">
        <f>SUM(C11:C13)</f>
        <v>0</v>
      </c>
    </row>
    <row r="11" spans="1:3" ht="12.75" customHeight="1">
      <c r="A11" s="1180"/>
      <c r="B11" s="485" t="s">
        <v>123</v>
      </c>
      <c r="C11" s="642"/>
    </row>
    <row r="12" spans="1:3" ht="12.75" customHeight="1">
      <c r="A12" s="1180"/>
      <c r="B12" s="488" t="s">
        <v>124</v>
      </c>
      <c r="C12" s="642"/>
    </row>
    <row r="13" spans="1:3" ht="12.75" customHeight="1" thickBot="1">
      <c r="A13" s="1180"/>
      <c r="B13" s="485" t="s">
        <v>125</v>
      </c>
      <c r="C13" s="645"/>
    </row>
    <row r="14" spans="1:3" s="34" customFormat="1" ht="15.75" customHeight="1" thickBot="1">
      <c r="A14" s="1181"/>
      <c r="B14" s="489" t="s">
        <v>93</v>
      </c>
      <c r="C14" s="646">
        <f>C4+C5+C6+C7+C8+C9+C10</f>
        <v>796</v>
      </c>
    </row>
    <row r="15" spans="1:3" ht="12.75" customHeight="1">
      <c r="A15" s="1182" t="s">
        <v>114</v>
      </c>
      <c r="B15" s="490" t="s">
        <v>182</v>
      </c>
      <c r="C15" s="647">
        <f>SUM(C16:C19)</f>
        <v>0</v>
      </c>
    </row>
    <row r="16" spans="1:3" ht="12.75" customHeight="1">
      <c r="A16" s="1182"/>
      <c r="B16" s="491" t="s">
        <v>246</v>
      </c>
      <c r="C16" s="648"/>
    </row>
    <row r="17" spans="1:3" ht="12.75" customHeight="1">
      <c r="A17" s="1182"/>
      <c r="B17" s="492" t="s">
        <v>126</v>
      </c>
      <c r="C17" s="649"/>
    </row>
    <row r="18" spans="1:3" ht="12.75" customHeight="1">
      <c r="A18" s="1182"/>
      <c r="B18" s="492" t="s">
        <v>127</v>
      </c>
      <c r="C18" s="649"/>
    </row>
    <row r="19" spans="1:3" ht="12.75" customHeight="1">
      <c r="A19" s="1182"/>
      <c r="B19" s="492" t="s">
        <v>658</v>
      </c>
      <c r="C19" s="649"/>
    </row>
    <row r="20" spans="1:3" ht="12.75" customHeight="1">
      <c r="A20" s="1182"/>
      <c r="B20" s="493" t="s">
        <v>659</v>
      </c>
      <c r="C20" s="650">
        <v>5</v>
      </c>
    </row>
    <row r="21" spans="1:3" ht="12.75" customHeight="1">
      <c r="A21" s="1182"/>
      <c r="B21" s="494" t="s">
        <v>128</v>
      </c>
      <c r="C21" s="651">
        <f>SUM(C22:C24)</f>
        <v>0</v>
      </c>
    </row>
    <row r="22" spans="1:3" ht="12.75" customHeight="1">
      <c r="A22" s="1182"/>
      <c r="B22" s="485" t="s">
        <v>129</v>
      </c>
      <c r="C22" s="642"/>
    </row>
    <row r="23" spans="1:3" ht="12.75" customHeight="1">
      <c r="A23" s="1182"/>
      <c r="B23" s="485" t="s">
        <v>130</v>
      </c>
      <c r="C23" s="642"/>
    </row>
    <row r="24" spans="1:3" ht="12.75" customHeight="1" thickBot="1">
      <c r="A24" s="1182"/>
      <c r="B24" s="485" t="s">
        <v>131</v>
      </c>
      <c r="C24" s="642"/>
    </row>
    <row r="25" spans="1:3" ht="13.5" thickBot="1">
      <c r="A25" s="1183"/>
      <c r="B25" s="489" t="s">
        <v>92</v>
      </c>
      <c r="C25" s="646">
        <f>C15+C20+C21</f>
        <v>5</v>
      </c>
    </row>
    <row r="26" spans="1:3" ht="18.75" customHeight="1" thickBot="1">
      <c r="A26" s="1177" t="s">
        <v>109</v>
      </c>
      <c r="B26" s="1184"/>
      <c r="C26" s="646">
        <f>C3+C14-C25</f>
        <v>3940</v>
      </c>
    </row>
    <row r="27" spans="2:5" ht="12.75" customHeight="1">
      <c r="B27" s="35"/>
      <c r="C27" s="64"/>
      <c r="D27" s="35"/>
      <c r="E27" s="35"/>
    </row>
    <row r="28" spans="1:5" ht="12.75">
      <c r="A28" s="12" t="s">
        <v>233</v>
      </c>
      <c r="B28" s="35"/>
      <c r="C28" s="64"/>
      <c r="D28" s="35"/>
      <c r="E28" s="35"/>
    </row>
    <row r="29" ht="12.75">
      <c r="A29" s="17" t="s">
        <v>419</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H33"/>
  <sheetViews>
    <sheetView tabSelected="1" workbookViewId="0" topLeftCell="A1">
      <selection activeCell="D17" sqref="D17"/>
    </sheetView>
  </sheetViews>
  <sheetFormatPr defaultColWidth="9.140625" defaultRowHeight="15"/>
  <cols>
    <col min="1" max="1" width="13.28125" style="16" customWidth="1"/>
    <col min="2" max="2" width="54.7109375" style="16" customWidth="1"/>
    <col min="3" max="3" width="14.28125" style="61" customWidth="1"/>
    <col min="4" max="4" width="56.421875" style="16" customWidth="1"/>
    <col min="5" max="5" width="9.140625" style="16" customWidth="1"/>
    <col min="6" max="6" width="17.57421875" style="16" customWidth="1"/>
    <col min="7" max="16384" width="9.140625" style="16" customWidth="1"/>
  </cols>
  <sheetData>
    <row r="1" spans="1:4" ht="15.75">
      <c r="A1" s="11" t="s">
        <v>634</v>
      </c>
      <c r="B1" s="12"/>
      <c r="C1" s="16"/>
      <c r="D1" s="12"/>
    </row>
    <row r="2" spans="1:4" ht="13.5" thickBot="1">
      <c r="A2" s="12"/>
      <c r="B2" s="12"/>
      <c r="C2" s="81" t="s">
        <v>91</v>
      </c>
      <c r="D2" s="12"/>
    </row>
    <row r="3" spans="1:3" ht="13.5" thickBot="1">
      <c r="A3" s="1177" t="s">
        <v>108</v>
      </c>
      <c r="B3" s="1178"/>
      <c r="C3" s="635">
        <v>2251</v>
      </c>
    </row>
    <row r="4" spans="1:7" ht="12.75" customHeight="1">
      <c r="A4" s="1185" t="s">
        <v>110</v>
      </c>
      <c r="B4" s="478" t="s">
        <v>660</v>
      </c>
      <c r="C4" s="638">
        <v>1041</v>
      </c>
      <c r="D4" s="185"/>
      <c r="E4" s="186"/>
      <c r="F4" s="187"/>
      <c r="G4" s="186"/>
    </row>
    <row r="5" spans="1:7" ht="12.75" customHeight="1">
      <c r="A5" s="1186"/>
      <c r="B5" s="479" t="s">
        <v>132</v>
      </c>
      <c r="C5" s="638"/>
      <c r="D5" s="185"/>
      <c r="E5" s="186"/>
      <c r="F5" s="187"/>
      <c r="G5" s="186"/>
    </row>
    <row r="6" spans="1:7" ht="12.75" customHeight="1" thickBot="1">
      <c r="A6" s="1187"/>
      <c r="B6" s="480" t="s">
        <v>661</v>
      </c>
      <c r="C6" s="639"/>
      <c r="D6" s="185"/>
      <c r="E6" s="186"/>
      <c r="F6" s="187"/>
      <c r="G6" s="186"/>
    </row>
    <row r="7" spans="1:7" ht="16.5" customHeight="1" thickBot="1">
      <c r="A7" s="1188"/>
      <c r="B7" s="481" t="s">
        <v>92</v>
      </c>
      <c r="C7" s="640">
        <f>SUM(C4:C6)</f>
        <v>1041</v>
      </c>
      <c r="D7" s="185"/>
      <c r="E7" s="186"/>
      <c r="F7" s="187"/>
      <c r="G7" s="186"/>
    </row>
    <row r="8" spans="1:7" ht="16.5" customHeight="1" thickBot="1">
      <c r="A8" s="482" t="s">
        <v>114</v>
      </c>
      <c r="B8" s="483" t="s">
        <v>92</v>
      </c>
      <c r="C8" s="641">
        <v>571</v>
      </c>
      <c r="D8" s="185"/>
      <c r="E8" s="186"/>
      <c r="F8" s="187"/>
      <c r="G8" s="186"/>
    </row>
    <row r="9" spans="1:7" ht="16.5" customHeight="1" thickBot="1">
      <c r="A9" s="1189" t="s">
        <v>133</v>
      </c>
      <c r="B9" s="1190"/>
      <c r="C9" s="614">
        <v>2721</v>
      </c>
      <c r="D9" s="185"/>
      <c r="E9" s="186"/>
      <c r="F9" s="187"/>
      <c r="G9" s="186"/>
    </row>
    <row r="10" spans="1:7" ht="15" customHeight="1">
      <c r="A10" s="72"/>
      <c r="B10" s="87"/>
      <c r="C10" s="188"/>
      <c r="D10" s="185"/>
      <c r="E10" s="186"/>
      <c r="F10" s="187"/>
      <c r="G10" s="186"/>
    </row>
    <row r="11" spans="1:8" ht="12.75">
      <c r="A11" s="12" t="s">
        <v>213</v>
      </c>
      <c r="B11" s="189"/>
      <c r="C11" s="190"/>
      <c r="D11" s="189"/>
      <c r="E11" s="191"/>
      <c r="F11" s="185"/>
      <c r="G11" s="185"/>
      <c r="H11" s="185"/>
    </row>
    <row r="12" spans="1:8" ht="12.75">
      <c r="A12" s="205" t="s">
        <v>554</v>
      </c>
      <c r="B12" s="204"/>
      <c r="C12" s="192"/>
      <c r="D12" s="189"/>
      <c r="E12" s="191"/>
      <c r="F12" s="185"/>
      <c r="G12" s="185"/>
      <c r="H12" s="185"/>
    </row>
    <row r="13" spans="1:8" ht="12.75">
      <c r="A13" s="17" t="s">
        <v>431</v>
      </c>
      <c r="B13" s="89"/>
      <c r="C13" s="193"/>
      <c r="D13" s="89"/>
      <c r="E13" s="128"/>
      <c r="F13" s="128"/>
      <c r="G13" s="128"/>
      <c r="H13" s="128"/>
    </row>
    <row r="14" spans="1:8" ht="12.75">
      <c r="A14" s="140"/>
      <c r="B14" s="140"/>
      <c r="C14" s="194"/>
      <c r="D14" s="195"/>
      <c r="E14" s="196"/>
      <c r="F14" s="196"/>
      <c r="G14" s="196"/>
      <c r="H14" s="197"/>
    </row>
    <row r="15" spans="1:8" ht="12.75">
      <c r="A15" s="140"/>
      <c r="B15" s="140"/>
      <c r="C15" s="198"/>
      <c r="D15" s="140"/>
      <c r="E15" s="197"/>
      <c r="F15" s="197"/>
      <c r="G15" s="196"/>
      <c r="H15" s="197"/>
    </row>
    <row r="16" spans="1:8" ht="12.75">
      <c r="A16" s="199"/>
      <c r="B16" s="199"/>
      <c r="C16" s="200"/>
      <c r="D16" s="197"/>
      <c r="E16" s="197"/>
      <c r="F16" s="197"/>
      <c r="G16" s="197"/>
      <c r="H16" s="197"/>
    </row>
    <row r="17" spans="1:8" ht="12.75">
      <c r="A17" s="201"/>
      <c r="B17" s="201"/>
      <c r="C17" s="202"/>
      <c r="D17" s="201"/>
      <c r="E17" s="201"/>
      <c r="F17" s="201"/>
      <c r="G17" s="201"/>
      <c r="H17" s="201"/>
    </row>
    <row r="18" spans="1:8" ht="12.75">
      <c r="A18" s="201"/>
      <c r="B18" s="201"/>
      <c r="C18" s="202"/>
      <c r="D18" s="201"/>
      <c r="E18" s="201"/>
      <c r="F18" s="201"/>
      <c r="G18" s="201"/>
      <c r="H18" s="201"/>
    </row>
    <row r="19" spans="1:8" ht="12.75">
      <c r="A19" s="128"/>
      <c r="B19" s="128"/>
      <c r="C19" s="141"/>
      <c r="D19" s="128"/>
      <c r="E19" s="128"/>
      <c r="F19" s="128"/>
      <c r="G19" s="128"/>
      <c r="H19" s="128"/>
    </row>
    <row r="20" spans="1:8" ht="12.75">
      <c r="A20" s="128"/>
      <c r="B20" s="128"/>
      <c r="C20" s="141"/>
      <c r="D20" s="128"/>
      <c r="E20" s="128"/>
      <c r="F20" s="128"/>
      <c r="G20" s="128"/>
      <c r="H20" s="128"/>
    </row>
    <row r="21" spans="1:8" ht="12.75">
      <c r="A21" s="128"/>
      <c r="B21" s="128"/>
      <c r="C21" s="141"/>
      <c r="D21" s="128"/>
      <c r="E21" s="128"/>
      <c r="F21" s="128"/>
      <c r="G21" s="128"/>
      <c r="H21" s="128"/>
    </row>
    <row r="22" spans="1:8" ht="12.75">
      <c r="A22" s="128"/>
      <c r="B22" s="128"/>
      <c r="C22" s="141"/>
      <c r="D22" s="128"/>
      <c r="E22" s="128"/>
      <c r="F22" s="128"/>
      <c r="G22" s="128"/>
      <c r="H22" s="128"/>
    </row>
    <row r="23" spans="1:8" ht="12.75">
      <c r="A23" s="128"/>
      <c r="B23" s="128"/>
      <c r="C23" s="141"/>
      <c r="D23" s="128"/>
      <c r="E23" s="128"/>
      <c r="F23" s="128"/>
      <c r="G23" s="128"/>
      <c r="H23" s="128"/>
    </row>
    <row r="24" spans="1:8" ht="12.75">
      <c r="A24" s="128"/>
      <c r="B24" s="128"/>
      <c r="C24" s="141"/>
      <c r="D24" s="128"/>
      <c r="E24" s="128"/>
      <c r="F24" s="128"/>
      <c r="G24" s="128"/>
      <c r="H24" s="128"/>
    </row>
    <row r="25" spans="1:8" ht="12.75">
      <c r="A25" s="128"/>
      <c r="B25" s="128"/>
      <c r="C25" s="141"/>
      <c r="D25" s="128"/>
      <c r="E25" s="128"/>
      <c r="F25" s="128"/>
      <c r="G25" s="128"/>
      <c r="H25" s="128"/>
    </row>
    <row r="26" spans="1:8" ht="12.75">
      <c r="A26" s="128"/>
      <c r="B26" s="128"/>
      <c r="C26" s="141"/>
      <c r="D26" s="128"/>
      <c r="E26" s="128"/>
      <c r="F26" s="128"/>
      <c r="G26" s="128"/>
      <c r="H26" s="128"/>
    </row>
    <row r="27" spans="1:8" ht="12.75">
      <c r="A27" s="128"/>
      <c r="B27" s="128"/>
      <c r="C27" s="141"/>
      <c r="D27" s="128"/>
      <c r="E27" s="128"/>
      <c r="F27" s="128"/>
      <c r="G27" s="128"/>
      <c r="H27" s="128"/>
    </row>
    <row r="28" spans="1:8" ht="12.75">
      <c r="A28" s="128"/>
      <c r="B28" s="128"/>
      <c r="C28" s="141"/>
      <c r="D28" s="128"/>
      <c r="E28" s="128"/>
      <c r="F28" s="128"/>
      <c r="G28" s="128"/>
      <c r="H28" s="128"/>
    </row>
    <row r="29" spans="1:8" ht="12.75">
      <c r="A29" s="128"/>
      <c r="B29" s="128"/>
      <c r="C29" s="141"/>
      <c r="D29" s="128"/>
      <c r="E29" s="128"/>
      <c r="F29" s="128"/>
      <c r="G29" s="128"/>
      <c r="H29" s="128"/>
    </row>
    <row r="30" spans="1:8" ht="12.75">
      <c r="A30" s="128"/>
      <c r="B30" s="128"/>
      <c r="C30" s="141"/>
      <c r="D30" s="128"/>
      <c r="E30" s="128"/>
      <c r="F30" s="128"/>
      <c r="G30" s="128"/>
      <c r="H30" s="128"/>
    </row>
    <row r="31" spans="1:8" ht="12.75">
      <c r="A31" s="128"/>
      <c r="B31" s="128"/>
      <c r="C31" s="141"/>
      <c r="D31" s="128"/>
      <c r="E31" s="128"/>
      <c r="F31" s="128"/>
      <c r="G31" s="128"/>
      <c r="H31" s="128"/>
    </row>
    <row r="32" spans="1:8" ht="12.75">
      <c r="A32" s="128"/>
      <c r="B32" s="128"/>
      <c r="C32" s="141"/>
      <c r="D32" s="128"/>
      <c r="E32" s="128"/>
      <c r="F32" s="128"/>
      <c r="G32" s="128"/>
      <c r="H32" s="128"/>
    </row>
    <row r="33" spans="1:8" ht="12.75">
      <c r="A33" s="128"/>
      <c r="B33" s="128"/>
      <c r="C33" s="141"/>
      <c r="D33" s="128"/>
      <c r="E33" s="128"/>
      <c r="F33" s="128"/>
      <c r="G33" s="128"/>
      <c r="H33" s="128"/>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E22"/>
  <sheetViews>
    <sheetView workbookViewId="0" topLeftCell="A1">
      <selection activeCell="C18" sqref="C18"/>
    </sheetView>
  </sheetViews>
  <sheetFormatPr defaultColWidth="9.140625" defaultRowHeight="15"/>
  <cols>
    <col min="1" max="1" width="15.57421875" style="33" customWidth="1"/>
    <col min="2" max="2" width="32.00390625" style="33" customWidth="1"/>
    <col min="3" max="3" width="17.8515625" style="67" customWidth="1"/>
    <col min="4" max="16384" width="9.140625" style="33" customWidth="1"/>
  </cols>
  <sheetData>
    <row r="1" spans="1:5" ht="13.5" customHeight="1">
      <c r="A1" s="50" t="s">
        <v>635</v>
      </c>
      <c r="B1" s="35"/>
      <c r="D1" s="35"/>
      <c r="E1" s="35"/>
    </row>
    <row r="2" spans="1:5" ht="13.5" thickBot="1">
      <c r="A2" s="35"/>
      <c r="B2" s="35"/>
      <c r="C2" s="68" t="s">
        <v>91</v>
      </c>
      <c r="D2" s="35"/>
      <c r="E2" s="35"/>
    </row>
    <row r="3" spans="1:5" ht="13.5" thickBot="1">
      <c r="A3" s="1177" t="s">
        <v>108</v>
      </c>
      <c r="B3" s="1178"/>
      <c r="C3" s="635">
        <v>3</v>
      </c>
      <c r="D3" s="35"/>
      <c r="E3" s="35"/>
    </row>
    <row r="4" spans="1:5" ht="12.75">
      <c r="A4" s="1172" t="s">
        <v>110</v>
      </c>
      <c r="B4" s="495" t="s">
        <v>420</v>
      </c>
      <c r="C4" s="612"/>
      <c r="D4" s="35"/>
      <c r="E4" s="35"/>
    </row>
    <row r="5" spans="1:5" ht="12.75">
      <c r="A5" s="1173"/>
      <c r="B5" s="496" t="s">
        <v>134</v>
      </c>
      <c r="C5" s="613"/>
      <c r="D5" s="35"/>
      <c r="E5" s="35"/>
    </row>
    <row r="6" spans="1:5" ht="12.75">
      <c r="A6" s="1173"/>
      <c r="B6" s="496" t="s">
        <v>111</v>
      </c>
      <c r="C6" s="613"/>
      <c r="D6" s="35"/>
      <c r="E6" s="35"/>
    </row>
    <row r="7" spans="1:5" ht="12.75">
      <c r="A7" s="1173"/>
      <c r="B7" s="500" t="s">
        <v>113</v>
      </c>
      <c r="C7" s="615"/>
      <c r="D7" s="35"/>
      <c r="E7" s="35"/>
    </row>
    <row r="8" spans="1:5" ht="13.5" thickBot="1">
      <c r="A8" s="1173"/>
      <c r="B8" s="500" t="s">
        <v>662</v>
      </c>
      <c r="C8" s="615"/>
      <c r="D8" s="35"/>
      <c r="E8" s="35"/>
    </row>
    <row r="9" spans="1:5" ht="13.5" thickBot="1">
      <c r="A9" s="1174"/>
      <c r="B9" s="497" t="s">
        <v>92</v>
      </c>
      <c r="C9" s="636">
        <f>SUM(C4:C8)</f>
        <v>0</v>
      </c>
      <c r="D9" s="35"/>
      <c r="E9" s="35"/>
    </row>
    <row r="10" spans="1:5" ht="12.75">
      <c r="A10" s="1191" t="s">
        <v>114</v>
      </c>
      <c r="B10" s="495" t="s">
        <v>135</v>
      </c>
      <c r="C10" s="637"/>
      <c r="D10" s="35"/>
      <c r="E10" s="35"/>
    </row>
    <row r="11" spans="1:5" ht="12.75">
      <c r="A11" s="1173"/>
      <c r="B11" s="496" t="s">
        <v>136</v>
      </c>
      <c r="C11" s="613"/>
      <c r="D11" s="35"/>
      <c r="E11" s="35"/>
    </row>
    <row r="12" spans="1:5" ht="12.75">
      <c r="A12" s="1173"/>
      <c r="B12" s="496" t="s">
        <v>116</v>
      </c>
      <c r="C12" s="613"/>
      <c r="D12" s="35"/>
      <c r="E12" s="35"/>
    </row>
    <row r="13" spans="1:5" ht="12.75">
      <c r="A13" s="1173"/>
      <c r="B13" s="496" t="s">
        <v>118</v>
      </c>
      <c r="C13" s="613"/>
      <c r="D13" s="35"/>
      <c r="E13" s="35"/>
    </row>
    <row r="14" spans="1:5" ht="13.5" thickBot="1">
      <c r="A14" s="1173"/>
      <c r="B14" s="496" t="s">
        <v>656</v>
      </c>
      <c r="C14" s="613"/>
      <c r="D14" s="35"/>
      <c r="E14" s="35"/>
    </row>
    <row r="15" spans="1:5" ht="13.5" thickBot="1">
      <c r="A15" s="1174"/>
      <c r="B15" s="497" t="s">
        <v>92</v>
      </c>
      <c r="C15" s="636">
        <f>SUM(C10:C14)</f>
        <v>0</v>
      </c>
      <c r="D15" s="35"/>
      <c r="E15" s="35"/>
    </row>
    <row r="16" spans="1:5" ht="13.5" thickBot="1">
      <c r="A16" s="1177" t="s">
        <v>109</v>
      </c>
      <c r="B16" s="1178"/>
      <c r="C16" s="636">
        <f>C3+C9-C15</f>
        <v>3</v>
      </c>
      <c r="D16" s="35"/>
      <c r="E16" s="35"/>
    </row>
    <row r="17" spans="1:5" ht="12.75">
      <c r="A17" s="35"/>
      <c r="B17" s="32"/>
      <c r="C17" s="64"/>
      <c r="D17" s="35"/>
      <c r="E17" s="35"/>
    </row>
    <row r="18" spans="1:5" ht="12.75">
      <c r="A18" s="12" t="s">
        <v>233</v>
      </c>
      <c r="B18" s="35"/>
      <c r="C18" s="64"/>
      <c r="D18" s="35"/>
      <c r="E18" s="35"/>
    </row>
    <row r="19" spans="1:5" ht="12.75">
      <c r="A19" s="17" t="s">
        <v>419</v>
      </c>
      <c r="B19" s="35"/>
      <c r="C19" s="64"/>
      <c r="D19" s="35"/>
      <c r="E19" s="35"/>
    </row>
    <row r="20" spans="1:5" ht="12.75">
      <c r="A20" s="35"/>
      <c r="B20" s="35"/>
      <c r="C20" s="64"/>
      <c r="D20" s="35"/>
      <c r="E20" s="35"/>
    </row>
    <row r="21" spans="1:5" ht="12.75">
      <c r="A21" s="35"/>
      <c r="B21" s="35"/>
      <c r="C21" s="64"/>
      <c r="D21" s="35"/>
      <c r="E21" s="35"/>
    </row>
    <row r="22" spans="1:5" ht="12.75">
      <c r="A22" s="35"/>
      <c r="B22" s="35"/>
      <c r="C22" s="64"/>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26"/>
  <sheetViews>
    <sheetView workbookViewId="0" topLeftCell="A1">
      <selection activeCell="C29" sqref="C29"/>
    </sheetView>
  </sheetViews>
  <sheetFormatPr defaultColWidth="9.140625" defaultRowHeight="15"/>
  <cols>
    <col min="1" max="1" width="11.8515625" style="16" customWidth="1"/>
    <col min="2" max="2" width="6.8515625" style="16" customWidth="1"/>
    <col min="3" max="3" width="68.421875" style="16" customWidth="1"/>
    <col min="4" max="6" width="10.421875" style="61" customWidth="1"/>
    <col min="7" max="7" width="17.57421875" style="16" customWidth="1"/>
    <col min="8" max="16384" width="9.140625" style="16" customWidth="1"/>
  </cols>
  <sheetData>
    <row r="1" spans="1:9" ht="15.75">
      <c r="A1" s="11" t="s">
        <v>636</v>
      </c>
      <c r="B1" s="12"/>
      <c r="C1" s="12"/>
      <c r="D1" s="60"/>
      <c r="E1" s="60"/>
      <c r="G1" s="12"/>
      <c r="H1" s="12"/>
      <c r="I1" s="12"/>
    </row>
    <row r="2" spans="1:9" ht="13.5" thickBot="1">
      <c r="A2" s="12"/>
      <c r="B2" s="12"/>
      <c r="C2" s="12"/>
      <c r="D2" s="60"/>
      <c r="E2" s="60"/>
      <c r="F2" s="81" t="s">
        <v>91</v>
      </c>
      <c r="G2" s="12"/>
      <c r="H2" s="12"/>
      <c r="I2" s="12"/>
    </row>
    <row r="3" spans="1:9" s="29" customFormat="1" ht="17.25" customHeight="1" thickBot="1">
      <c r="A3" s="82"/>
      <c r="B3" s="83"/>
      <c r="C3" s="84" t="s">
        <v>100</v>
      </c>
      <c r="D3" s="85" t="s">
        <v>137</v>
      </c>
      <c r="E3" s="85" t="s">
        <v>138</v>
      </c>
      <c r="F3" s="86" t="s">
        <v>93</v>
      </c>
      <c r="G3" s="28"/>
      <c r="H3" s="28"/>
      <c r="I3" s="28"/>
    </row>
    <row r="4" spans="1:9" ht="12.75" customHeight="1">
      <c r="A4" s="1187" t="s">
        <v>108</v>
      </c>
      <c r="B4" s="501" t="s">
        <v>139</v>
      </c>
      <c r="C4" s="501"/>
      <c r="D4" s="619">
        <v>422</v>
      </c>
      <c r="E4" s="619"/>
      <c r="F4" s="620">
        <f aca="true" t="shared" si="0" ref="F4:F17">SUM(D4:E4)</f>
        <v>422</v>
      </c>
      <c r="G4" s="12"/>
      <c r="H4" s="12"/>
      <c r="I4" s="12"/>
    </row>
    <row r="5" spans="1:9" ht="12.75" customHeight="1">
      <c r="A5" s="1187"/>
      <c r="B5" s="496" t="s">
        <v>140</v>
      </c>
      <c r="C5" s="496"/>
      <c r="D5" s="621"/>
      <c r="E5" s="621"/>
      <c r="F5" s="622">
        <f t="shared" si="0"/>
        <v>0</v>
      </c>
      <c r="G5" s="87"/>
      <c r="H5" s="88"/>
      <c r="I5" s="12"/>
    </row>
    <row r="6" spans="1:9" ht="12.75" customHeight="1">
      <c r="A6" s="1187"/>
      <c r="B6" s="496" t="s">
        <v>183</v>
      </c>
      <c r="C6" s="496"/>
      <c r="D6" s="173">
        <v>1428</v>
      </c>
      <c r="E6" s="621"/>
      <c r="F6" s="623">
        <f t="shared" si="0"/>
        <v>1428</v>
      </c>
      <c r="G6" s="87"/>
      <c r="H6" s="88"/>
      <c r="I6" s="12"/>
    </row>
    <row r="7" spans="1:9" ht="12.75" customHeight="1" thickBot="1">
      <c r="A7" s="1187"/>
      <c r="B7" s="500" t="s">
        <v>184</v>
      </c>
      <c r="C7" s="502"/>
      <c r="D7" s="178">
        <v>137</v>
      </c>
      <c r="E7" s="624"/>
      <c r="F7" s="625">
        <f t="shared" si="0"/>
        <v>137</v>
      </c>
      <c r="G7" s="87"/>
      <c r="H7" s="88"/>
      <c r="I7" s="12"/>
    </row>
    <row r="8" spans="1:9" ht="13.5" thickBot="1">
      <c r="A8" s="1188"/>
      <c r="B8" s="503" t="s">
        <v>93</v>
      </c>
      <c r="C8" s="503"/>
      <c r="D8" s="626">
        <f>SUM(D4:D7)</f>
        <v>1987</v>
      </c>
      <c r="E8" s="626">
        <f>SUM(E4:E7)</f>
        <v>0</v>
      </c>
      <c r="F8" s="627">
        <f>SUM(F4:F7)</f>
        <v>1987</v>
      </c>
      <c r="G8" s="87"/>
      <c r="H8" s="88"/>
      <c r="I8" s="12"/>
    </row>
    <row r="9" spans="1:9" ht="12.75">
      <c r="A9" s="1185" t="s">
        <v>141</v>
      </c>
      <c r="B9" s="501" t="s">
        <v>139</v>
      </c>
      <c r="C9" s="504"/>
      <c r="D9" s="628">
        <v>25</v>
      </c>
      <c r="E9" s="628"/>
      <c r="F9" s="629">
        <f t="shared" si="0"/>
        <v>25</v>
      </c>
      <c r="G9" s="89"/>
      <c r="H9" s="89"/>
      <c r="I9" s="89"/>
    </row>
    <row r="10" spans="1:9" ht="12.75">
      <c r="A10" s="1186"/>
      <c r="B10" s="496" t="s">
        <v>140</v>
      </c>
      <c r="C10" s="505"/>
      <c r="D10" s="619"/>
      <c r="E10" s="621"/>
      <c r="F10" s="630">
        <f t="shared" si="0"/>
        <v>0</v>
      </c>
      <c r="G10" s="89"/>
      <c r="H10" s="89"/>
      <c r="I10" s="89"/>
    </row>
    <row r="11" spans="1:9" ht="12.75">
      <c r="A11" s="1186"/>
      <c r="B11" s="496" t="s">
        <v>183</v>
      </c>
      <c r="C11" s="505"/>
      <c r="D11" s="619">
        <v>185</v>
      </c>
      <c r="E11" s="621"/>
      <c r="F11" s="630">
        <f t="shared" si="0"/>
        <v>185</v>
      </c>
      <c r="G11" s="12"/>
      <c r="H11" s="12"/>
      <c r="I11" s="12"/>
    </row>
    <row r="12" spans="1:9" ht="13.5" thickBot="1">
      <c r="A12" s="1186"/>
      <c r="B12" s="500" t="s">
        <v>184</v>
      </c>
      <c r="C12" s="505"/>
      <c r="D12" s="621">
        <v>75</v>
      </c>
      <c r="E12" s="621"/>
      <c r="F12" s="631">
        <f t="shared" si="0"/>
        <v>75</v>
      </c>
      <c r="G12" s="12"/>
      <c r="H12" s="12"/>
      <c r="I12" s="12"/>
    </row>
    <row r="13" spans="1:9" ht="13.5" thickBot="1">
      <c r="A13" s="1192"/>
      <c r="B13" s="506" t="s">
        <v>92</v>
      </c>
      <c r="C13" s="506"/>
      <c r="D13" s="632">
        <f>SUM(D9:D12)</f>
        <v>285</v>
      </c>
      <c r="E13" s="632">
        <f>SUM(E9:E12)</f>
        <v>0</v>
      </c>
      <c r="F13" s="633">
        <f>SUM(D13:E13)</f>
        <v>285</v>
      </c>
      <c r="G13" s="12"/>
      <c r="H13" s="12"/>
      <c r="I13" s="12"/>
    </row>
    <row r="14" spans="1:9" ht="12.75">
      <c r="A14" s="1185" t="s">
        <v>142</v>
      </c>
      <c r="B14" s="501" t="s">
        <v>139</v>
      </c>
      <c r="C14" s="507"/>
      <c r="D14" s="619">
        <v>326</v>
      </c>
      <c r="E14" s="619"/>
      <c r="F14" s="630">
        <f t="shared" si="0"/>
        <v>326</v>
      </c>
      <c r="G14" s="89"/>
      <c r="H14" s="89"/>
      <c r="I14" s="89"/>
    </row>
    <row r="15" spans="1:9" ht="12.75">
      <c r="A15" s="1186"/>
      <c r="B15" s="496" t="s">
        <v>140</v>
      </c>
      <c r="C15" s="505"/>
      <c r="D15" s="619"/>
      <c r="E15" s="621"/>
      <c r="F15" s="630">
        <f t="shared" si="0"/>
        <v>0</v>
      </c>
      <c r="G15" s="89"/>
      <c r="H15" s="89"/>
      <c r="I15" s="89"/>
    </row>
    <row r="16" spans="1:9" ht="12.75">
      <c r="A16" s="1186"/>
      <c r="B16" s="496" t="s">
        <v>183</v>
      </c>
      <c r="C16" s="505"/>
      <c r="D16" s="619">
        <v>5</v>
      </c>
      <c r="E16" s="621"/>
      <c r="F16" s="630">
        <f t="shared" si="0"/>
        <v>5</v>
      </c>
      <c r="G16" s="12"/>
      <c r="H16" s="12"/>
      <c r="I16" s="12"/>
    </row>
    <row r="17" spans="1:9" ht="13.5" thickBot="1">
      <c r="A17" s="1186"/>
      <c r="B17" s="500" t="s">
        <v>184</v>
      </c>
      <c r="C17" s="505"/>
      <c r="D17" s="621">
        <v>29</v>
      </c>
      <c r="E17" s="621"/>
      <c r="F17" s="631">
        <f t="shared" si="0"/>
        <v>29</v>
      </c>
      <c r="G17" s="12"/>
      <c r="H17" s="12"/>
      <c r="I17" s="12"/>
    </row>
    <row r="18" spans="1:9" ht="13.5" thickBot="1">
      <c r="A18" s="1192"/>
      <c r="B18" s="503" t="s">
        <v>93</v>
      </c>
      <c r="C18" s="506"/>
      <c r="D18" s="632">
        <f>SUM(D14:D17)</f>
        <v>360</v>
      </c>
      <c r="E18" s="632">
        <f>SUM(E14:E17)</f>
        <v>0</v>
      </c>
      <c r="F18" s="633">
        <f>SUM(D18:E18)</f>
        <v>360</v>
      </c>
      <c r="G18" s="12"/>
      <c r="H18" s="12"/>
      <c r="I18" s="12"/>
    </row>
    <row r="19" spans="1:9" ht="12.75">
      <c r="A19" s="1187" t="s">
        <v>109</v>
      </c>
      <c r="B19" s="501" t="s">
        <v>139</v>
      </c>
      <c r="C19" s="501"/>
      <c r="D19" s="634">
        <f aca="true" t="shared" si="1" ref="D19:E22">D4+D9-D14</f>
        <v>121</v>
      </c>
      <c r="E19" s="634">
        <f t="shared" si="1"/>
        <v>0</v>
      </c>
      <c r="F19" s="620">
        <f>SUM(D19:E19)</f>
        <v>121</v>
      </c>
      <c r="G19" s="12"/>
      <c r="H19" s="12"/>
      <c r="I19" s="12"/>
    </row>
    <row r="20" spans="1:9" ht="12.75">
      <c r="A20" s="1187"/>
      <c r="B20" s="496" t="s">
        <v>140</v>
      </c>
      <c r="C20" s="496"/>
      <c r="D20" s="634">
        <f t="shared" si="1"/>
        <v>0</v>
      </c>
      <c r="E20" s="634">
        <f t="shared" si="1"/>
        <v>0</v>
      </c>
      <c r="F20" s="622">
        <f>SUM(D20:E20)</f>
        <v>0</v>
      </c>
      <c r="G20" s="12"/>
      <c r="H20" s="12"/>
      <c r="I20" s="12"/>
    </row>
    <row r="21" spans="1:9" ht="12.75">
      <c r="A21" s="1187"/>
      <c r="B21" s="496" t="s">
        <v>183</v>
      </c>
      <c r="C21" s="496"/>
      <c r="D21" s="634">
        <f t="shared" si="1"/>
        <v>1608</v>
      </c>
      <c r="E21" s="634">
        <f t="shared" si="1"/>
        <v>0</v>
      </c>
      <c r="F21" s="623">
        <f>SUM(D21:E21)</f>
        <v>1608</v>
      </c>
      <c r="G21" s="12"/>
      <c r="H21" s="12"/>
      <c r="I21" s="12"/>
    </row>
    <row r="22" spans="1:9" ht="13.5" thickBot="1">
      <c r="A22" s="1187"/>
      <c r="B22" s="500" t="s">
        <v>184</v>
      </c>
      <c r="C22" s="496"/>
      <c r="D22" s="634">
        <f t="shared" si="1"/>
        <v>183</v>
      </c>
      <c r="E22" s="634">
        <f t="shared" si="1"/>
        <v>0</v>
      </c>
      <c r="F22" s="623">
        <f>SUM(D22:E22)</f>
        <v>183</v>
      </c>
      <c r="G22" s="12"/>
      <c r="H22" s="12"/>
      <c r="I22" s="12"/>
    </row>
    <row r="23" spans="1:6" ht="13.5" thickBot="1">
      <c r="A23" s="1188"/>
      <c r="B23" s="503" t="s">
        <v>93</v>
      </c>
      <c r="C23" s="503"/>
      <c r="D23" s="626">
        <f>SUM(D19:D22)</f>
        <v>1912</v>
      </c>
      <c r="E23" s="626">
        <f>SUM(E19:E22)</f>
        <v>0</v>
      </c>
      <c r="F23" s="627">
        <f>SUM(F19:F22)</f>
        <v>1912</v>
      </c>
    </row>
    <row r="25" spans="1:4" ht="12.75">
      <c r="A25" s="90"/>
      <c r="D25" s="91"/>
    </row>
    <row r="26" ht="12.75">
      <c r="B26" s="90"/>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F25"/>
  <sheetViews>
    <sheetView workbookViewId="0" topLeftCell="A1">
      <selection activeCell="B26" sqref="B26"/>
    </sheetView>
  </sheetViews>
  <sheetFormatPr defaultColWidth="9.140625" defaultRowHeight="15"/>
  <cols>
    <col min="1" max="1" width="12.8515625" style="92" customWidth="1"/>
    <col min="2" max="2" width="58.140625" style="92" customWidth="1"/>
    <col min="3" max="3" width="11.8515625" style="93" customWidth="1"/>
    <col min="4" max="4" width="17.57421875" style="92" customWidth="1"/>
    <col min="5" max="16384" width="9.140625" style="92" customWidth="1"/>
  </cols>
  <sheetData>
    <row r="1" ht="15.75">
      <c r="A1" s="94" t="s">
        <v>637</v>
      </c>
    </row>
    <row r="2" ht="13.5" thickBot="1">
      <c r="C2" s="95" t="s">
        <v>91</v>
      </c>
    </row>
    <row r="3" spans="1:3" ht="13.5" thickBot="1">
      <c r="A3" s="1177" t="s">
        <v>108</v>
      </c>
      <c r="B3" s="1178"/>
      <c r="C3" s="203">
        <v>0</v>
      </c>
    </row>
    <row r="4" spans="1:5" ht="13.5" thickBot="1">
      <c r="A4" s="508" t="s">
        <v>110</v>
      </c>
      <c r="B4" s="509" t="s">
        <v>143</v>
      </c>
      <c r="C4" s="612">
        <v>0</v>
      </c>
      <c r="D4" s="96"/>
      <c r="E4" s="97"/>
    </row>
    <row r="5" spans="1:6" ht="12.75">
      <c r="A5" s="1179" t="s">
        <v>114</v>
      </c>
      <c r="B5" s="509" t="s">
        <v>257</v>
      </c>
      <c r="C5" s="616">
        <v>0</v>
      </c>
      <c r="D5" s="98"/>
      <c r="E5" s="98"/>
      <c r="F5" s="98"/>
    </row>
    <row r="6" spans="1:6" ht="12.75">
      <c r="A6" s="1180"/>
      <c r="B6" s="510"/>
      <c r="C6" s="613"/>
      <c r="D6" s="99"/>
      <c r="E6" s="99"/>
      <c r="F6" s="100"/>
    </row>
    <row r="7" spans="1:6" ht="12.75">
      <c r="A7" s="1180"/>
      <c r="B7" s="511"/>
      <c r="C7" s="613"/>
      <c r="D7" s="100"/>
      <c r="E7" s="99"/>
      <c r="F7" s="100"/>
    </row>
    <row r="8" spans="1:6" ht="12.75">
      <c r="A8" s="1180"/>
      <c r="B8" s="511"/>
      <c r="C8" s="613"/>
      <c r="D8" s="100"/>
      <c r="E8" s="100"/>
      <c r="F8" s="100"/>
    </row>
    <row r="9" spans="1:6" ht="13.5" thickBot="1">
      <c r="A9" s="1180"/>
      <c r="B9" s="512"/>
      <c r="C9" s="615"/>
      <c r="D9" s="101"/>
      <c r="E9" s="101"/>
      <c r="F9" s="101"/>
    </row>
    <row r="10" spans="1:6" ht="13.5" thickBot="1">
      <c r="A10" s="1181"/>
      <c r="B10" s="513" t="s">
        <v>92</v>
      </c>
      <c r="C10" s="617">
        <f>SUM(C5:C9)</f>
        <v>0</v>
      </c>
      <c r="D10" s="101"/>
      <c r="E10" s="101"/>
      <c r="F10" s="101"/>
    </row>
    <row r="11" spans="1:6" ht="13.5" thickBot="1">
      <c r="A11" s="1177" t="s">
        <v>109</v>
      </c>
      <c r="B11" s="1178"/>
      <c r="C11" s="618">
        <f>C3+C4-C10</f>
        <v>0</v>
      </c>
      <c r="D11" s="98"/>
      <c r="E11" s="98"/>
      <c r="F11" s="98"/>
    </row>
    <row r="12" spans="1:6" ht="12.75">
      <c r="A12" s="98"/>
      <c r="B12" s="98"/>
      <c r="C12" s="102"/>
      <c r="D12" s="98"/>
      <c r="E12" s="98"/>
      <c r="F12" s="98"/>
    </row>
    <row r="13" spans="1:6" ht="12.75">
      <c r="A13" s="98" t="s">
        <v>233</v>
      </c>
      <c r="B13" s="98"/>
      <c r="C13" s="102"/>
      <c r="D13" s="98"/>
      <c r="E13" s="98"/>
      <c r="F13" s="98"/>
    </row>
    <row r="14" spans="1:6" ht="12.75">
      <c r="A14" s="477" t="s">
        <v>638</v>
      </c>
      <c r="B14" s="98"/>
      <c r="C14" s="102"/>
      <c r="D14" s="98"/>
      <c r="E14" s="98"/>
      <c r="F14" s="98"/>
    </row>
    <row r="15" spans="2:6" ht="12.75">
      <c r="B15" s="98"/>
      <c r="C15" s="102"/>
      <c r="D15" s="98"/>
      <c r="E15" s="98"/>
      <c r="F15" s="98"/>
    </row>
    <row r="16" spans="1:6" ht="12.75">
      <c r="A16" s="98"/>
      <c r="B16" s="98"/>
      <c r="C16" s="102"/>
      <c r="D16" s="98"/>
      <c r="E16" s="98"/>
      <c r="F16" s="98"/>
    </row>
    <row r="17" spans="1:6" ht="12.75">
      <c r="A17" s="103"/>
      <c r="B17" s="98"/>
      <c r="C17" s="102"/>
      <c r="D17" s="98"/>
      <c r="E17" s="98"/>
      <c r="F17" s="98"/>
    </row>
    <row r="18" spans="1:6" ht="12.75">
      <c r="A18" s="104"/>
      <c r="B18" s="98"/>
      <c r="C18" s="102"/>
      <c r="D18" s="98"/>
      <c r="E18" s="98"/>
      <c r="F18" s="98"/>
    </row>
    <row r="19" spans="1:6" ht="12.75">
      <c r="A19" s="98"/>
      <c r="B19" s="98"/>
      <c r="C19" s="102"/>
      <c r="D19" s="98"/>
      <c r="E19" s="98"/>
      <c r="F19" s="98"/>
    </row>
    <row r="20" spans="1:6" ht="12.75">
      <c r="A20" s="98"/>
      <c r="B20" s="98"/>
      <c r="C20" s="102"/>
      <c r="D20" s="98"/>
      <c r="E20" s="98"/>
      <c r="F20" s="98"/>
    </row>
    <row r="21" spans="1:6" ht="12.75">
      <c r="A21" s="98"/>
      <c r="B21" s="98"/>
      <c r="C21" s="102"/>
      <c r="D21" s="98"/>
      <c r="E21" s="98"/>
      <c r="F21" s="98"/>
    </row>
    <row r="22" spans="1:6" ht="12.75">
      <c r="A22" s="98"/>
      <c r="B22" s="98"/>
      <c r="C22" s="102"/>
      <c r="D22" s="98"/>
      <c r="E22" s="98"/>
      <c r="F22" s="98"/>
    </row>
    <row r="23" spans="1:6" ht="12.75">
      <c r="A23" s="98"/>
      <c r="B23" s="98"/>
      <c r="C23" s="102"/>
      <c r="D23" s="98"/>
      <c r="E23" s="98"/>
      <c r="F23" s="98"/>
    </row>
    <row r="24" spans="1:6" ht="12.75">
      <c r="A24" s="98"/>
      <c r="B24" s="98"/>
      <c r="C24" s="102"/>
      <c r="D24" s="98"/>
      <c r="E24" s="98"/>
      <c r="F24" s="98"/>
    </row>
    <row r="25" spans="1:6" ht="12.75">
      <c r="A25" s="98"/>
      <c r="B25" s="98"/>
      <c r="C25" s="102"/>
      <c r="D25" s="98"/>
      <c r="E25" s="98"/>
      <c r="F25" s="98"/>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30"/>
  <sheetViews>
    <sheetView zoomScalePageLayoutView="0" workbookViewId="0" topLeftCell="A1">
      <selection activeCell="A2" sqref="A2"/>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75">
      <c r="A1" s="11" t="s">
        <v>593</v>
      </c>
      <c r="B1" s="12"/>
      <c r="C1" s="12"/>
      <c r="E1" s="108"/>
      <c r="F1" s="12"/>
      <c r="G1" s="12"/>
    </row>
    <row r="2" spans="1:7" ht="15.75" thickBot="1">
      <c r="A2" s="129" t="s">
        <v>641</v>
      </c>
      <c r="B2" s="35"/>
      <c r="C2" s="35"/>
      <c r="D2" s="13" t="s">
        <v>91</v>
      </c>
      <c r="E2" s="35"/>
      <c r="F2" s="12"/>
      <c r="G2" s="12"/>
    </row>
    <row r="3" spans="1:7" s="29" customFormat="1" ht="26.25" thickBot="1">
      <c r="A3" s="36" t="s">
        <v>255</v>
      </c>
      <c r="B3" s="37" t="s">
        <v>441</v>
      </c>
      <c r="C3" s="38" t="s">
        <v>442</v>
      </c>
      <c r="D3" s="39" t="s">
        <v>443</v>
      </c>
      <c r="E3" s="28"/>
      <c r="F3" s="28"/>
      <c r="G3" s="28"/>
    </row>
    <row r="4" spans="1:7" ht="12.75">
      <c r="A4" s="542" t="s">
        <v>583</v>
      </c>
      <c r="B4" s="245"/>
      <c r="C4" s="246"/>
      <c r="D4" s="247">
        <f>SUM(B4:C4)</f>
        <v>0</v>
      </c>
      <c r="E4" s="12"/>
      <c r="F4" s="12"/>
      <c r="G4" s="12"/>
    </row>
    <row r="5" spans="1:7" ht="12.75">
      <c r="A5" s="542" t="s">
        <v>592</v>
      </c>
      <c r="B5" s="248"/>
      <c r="C5" s="173"/>
      <c r="D5" s="247">
        <f>SUM(B5:C5)</f>
        <v>0</v>
      </c>
      <c r="E5" s="12"/>
      <c r="F5" s="12"/>
      <c r="G5" s="12"/>
    </row>
    <row r="6" spans="1:7" ht="12.75">
      <c r="A6" s="542" t="s">
        <v>584</v>
      </c>
      <c r="B6" s="248"/>
      <c r="C6" s="173"/>
      <c r="D6" s="247">
        <f>SUM(B6:C6)</f>
        <v>0</v>
      </c>
      <c r="E6" s="12"/>
      <c r="F6" s="40"/>
      <c r="G6" s="12"/>
    </row>
    <row r="7" spans="1:7" ht="12.75">
      <c r="A7" s="542" t="s">
        <v>585</v>
      </c>
      <c r="B7" s="248">
        <v>736889.18</v>
      </c>
      <c r="C7" s="173">
        <v>27570.3</v>
      </c>
      <c r="D7" s="247">
        <f>SUM(B7:C7)</f>
        <v>764459.4800000001</v>
      </c>
      <c r="E7" s="12"/>
      <c r="F7" s="40"/>
      <c r="G7" s="12"/>
    </row>
    <row r="8" spans="1:7" ht="12.75">
      <c r="A8" s="542" t="s">
        <v>586</v>
      </c>
      <c r="B8" s="248"/>
      <c r="C8" s="173"/>
      <c r="D8" s="247">
        <f aca="true" t="shared" si="0" ref="D8:D14">SUM(B8:C8)</f>
        <v>0</v>
      </c>
      <c r="E8" s="12"/>
      <c r="F8" s="40"/>
      <c r="G8" s="12"/>
    </row>
    <row r="9" spans="1:7" ht="12.75">
      <c r="A9" s="542" t="s">
        <v>587</v>
      </c>
      <c r="B9" s="248"/>
      <c r="C9" s="173"/>
      <c r="D9" s="247">
        <f t="shared" si="0"/>
        <v>0</v>
      </c>
      <c r="E9" s="12"/>
      <c r="F9" s="41"/>
      <c r="G9" s="12"/>
    </row>
    <row r="10" spans="1:7" ht="12.75">
      <c r="A10" s="542" t="s">
        <v>588</v>
      </c>
      <c r="B10" s="248"/>
      <c r="C10" s="173"/>
      <c r="D10" s="247">
        <f t="shared" si="0"/>
        <v>0</v>
      </c>
      <c r="E10" s="12"/>
      <c r="F10" s="41"/>
      <c r="G10" s="12"/>
    </row>
    <row r="11" spans="1:7" ht="12.75">
      <c r="A11" s="542" t="s">
        <v>589</v>
      </c>
      <c r="B11" s="248"/>
      <c r="C11" s="173"/>
      <c r="D11" s="247">
        <f>SUM(B11:C11)</f>
        <v>0</v>
      </c>
      <c r="E11" s="12"/>
      <c r="F11" s="41"/>
      <c r="G11" s="12"/>
    </row>
    <row r="12" spans="1:7" ht="12.75">
      <c r="A12" s="542" t="s">
        <v>590</v>
      </c>
      <c r="B12" s="248"/>
      <c r="C12" s="173"/>
      <c r="D12" s="247">
        <f>SUM(B12:C12)</f>
        <v>0</v>
      </c>
      <c r="E12" s="12"/>
      <c r="F12" s="41"/>
      <c r="G12" s="12"/>
    </row>
    <row r="13" spans="1:7" ht="12.75">
      <c r="A13" s="542" t="s">
        <v>591</v>
      </c>
      <c r="B13" s="248"/>
      <c r="C13" s="173"/>
      <c r="D13" s="247">
        <f t="shared" si="0"/>
        <v>0</v>
      </c>
      <c r="E13" s="12"/>
      <c r="F13" s="41"/>
      <c r="G13" s="12"/>
    </row>
    <row r="14" spans="1:7" ht="12.75" customHeight="1" thickBot="1">
      <c r="A14" s="543" t="s">
        <v>582</v>
      </c>
      <c r="B14" s="249"/>
      <c r="C14" s="178"/>
      <c r="D14" s="247">
        <f t="shared" si="0"/>
        <v>0</v>
      </c>
      <c r="E14" s="12"/>
      <c r="F14" s="12"/>
      <c r="G14" s="12"/>
    </row>
    <row r="15" spans="1:7" ht="18.75" customHeight="1" thickBot="1">
      <c r="A15" s="544" t="s">
        <v>445</v>
      </c>
      <c r="B15" s="250">
        <f>SUM(B4:B14)</f>
        <v>736889.18</v>
      </c>
      <c r="C15" s="250">
        <f>SUM(C4:C14)</f>
        <v>27570.3</v>
      </c>
      <c r="D15" s="251">
        <f>SUM(D4:D14)</f>
        <v>764459.4800000001</v>
      </c>
      <c r="E15" s="40"/>
      <c r="F15" s="12"/>
      <c r="G15" s="12"/>
    </row>
    <row r="16" spans="1:7" ht="12.75">
      <c r="A16" s="42"/>
      <c r="B16" s="12"/>
      <c r="C16" s="12"/>
      <c r="D16" s="12"/>
      <c r="E16" s="12"/>
      <c r="F16" s="12"/>
      <c r="G16" s="12"/>
    </row>
    <row r="17" spans="1:7" ht="12.75">
      <c r="A17" s="12" t="s">
        <v>213</v>
      </c>
      <c r="B17" s="26"/>
      <c r="C17" s="26"/>
      <c r="D17" s="26"/>
      <c r="E17" s="12"/>
      <c r="F17" s="12"/>
      <c r="G17" s="12"/>
    </row>
    <row r="18" spans="1:7" ht="12.75">
      <c r="A18" s="904" t="s">
        <v>256</v>
      </c>
      <c r="B18" s="904"/>
      <c r="C18" s="904"/>
      <c r="D18" s="904"/>
      <c r="E18" s="12"/>
      <c r="F18" s="12"/>
      <c r="G18" s="12"/>
    </row>
    <row r="19" spans="1:7" ht="12.75">
      <c r="A19" s="12" t="s">
        <v>444</v>
      </c>
      <c r="B19" s="12"/>
      <c r="C19" s="12"/>
      <c r="D19" s="12"/>
      <c r="E19" s="12"/>
      <c r="F19" s="12"/>
      <c r="G19" s="12"/>
    </row>
    <row r="20" spans="1:7" ht="12.75">
      <c r="A20" s="12" t="s">
        <v>451</v>
      </c>
      <c r="B20" s="12"/>
      <c r="C20" s="12"/>
      <c r="D20" s="12"/>
      <c r="E20" s="40"/>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row r="27" spans="1:7" ht="12.75">
      <c r="A27" s="12"/>
      <c r="B27" s="12"/>
      <c r="C27" s="12"/>
      <c r="D27" s="12"/>
      <c r="E27" s="12"/>
      <c r="F27" s="12"/>
      <c r="G27" s="12"/>
    </row>
    <row r="28" spans="1:7" ht="12.75">
      <c r="A28" s="12"/>
      <c r="B28" s="12"/>
      <c r="C28" s="12"/>
      <c r="D28" s="12"/>
      <c r="E28" s="12"/>
      <c r="F28" s="12"/>
      <c r="G28" s="12"/>
    </row>
    <row r="29" spans="1:7" ht="12.75">
      <c r="A29" s="12"/>
      <c r="B29" s="12"/>
      <c r="C29" s="12"/>
      <c r="D29" s="12"/>
      <c r="E29" s="12"/>
      <c r="F29" s="12"/>
      <c r="G29" s="12"/>
    </row>
    <row r="30" spans="1:7" ht="12.75">
      <c r="A30" s="12"/>
      <c r="B30" s="12"/>
      <c r="C30" s="12"/>
      <c r="D30" s="12"/>
      <c r="E30" s="12"/>
      <c r="F30" s="12"/>
      <c r="G30" s="12"/>
    </row>
  </sheetData>
  <sheetProtection formatRows="0" insertRows="0" deleteRows="0"/>
  <mergeCells count="1">
    <mergeCell ref="A18:D18"/>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G29"/>
  <sheetViews>
    <sheetView workbookViewId="0" topLeftCell="A1">
      <selection activeCell="H28" sqref="H28"/>
    </sheetView>
  </sheetViews>
  <sheetFormatPr defaultColWidth="9.140625" defaultRowHeight="15"/>
  <cols>
    <col min="1" max="1" width="12.7109375" style="33" customWidth="1"/>
    <col min="2" max="2" width="44.8515625" style="33" customWidth="1"/>
    <col min="3" max="3" width="11.57421875" style="67" customWidth="1"/>
    <col min="4" max="4" width="9.140625" style="33" customWidth="1"/>
    <col min="5" max="5" width="10.00390625" style="33" customWidth="1"/>
    <col min="6" max="16384" width="9.140625" style="33" customWidth="1"/>
  </cols>
  <sheetData>
    <row r="1" ht="15.75">
      <c r="A1" s="105" t="s">
        <v>639</v>
      </c>
    </row>
    <row r="2" spans="1:3" ht="13.5" thickBot="1">
      <c r="A2" s="35"/>
      <c r="B2" s="35"/>
      <c r="C2" s="106" t="s">
        <v>91</v>
      </c>
    </row>
    <row r="3" spans="1:6" ht="13.5" thickBot="1">
      <c r="A3" s="1177" t="s">
        <v>108</v>
      </c>
      <c r="B3" s="1178"/>
      <c r="C3" s="203">
        <v>7656</v>
      </c>
      <c r="D3" s="70"/>
      <c r="E3" s="71"/>
      <c r="F3" s="70"/>
    </row>
    <row r="4" spans="1:6" ht="12.75">
      <c r="A4" s="1193" t="s">
        <v>110</v>
      </c>
      <c r="B4" s="509" t="s">
        <v>144</v>
      </c>
      <c r="C4" s="612">
        <v>3444</v>
      </c>
      <c r="D4" s="70"/>
      <c r="E4" s="71"/>
      <c r="F4" s="70"/>
    </row>
    <row r="5" spans="1:7" ht="12.75">
      <c r="A5" s="1194"/>
      <c r="B5" s="545" t="s">
        <v>420</v>
      </c>
      <c r="C5" s="613"/>
      <c r="D5" s="70"/>
      <c r="E5" s="70"/>
      <c r="F5" s="70"/>
      <c r="G5" s="69"/>
    </row>
    <row r="6" spans="1:7" ht="12.75">
      <c r="A6" s="1194"/>
      <c r="B6" s="514" t="s">
        <v>111</v>
      </c>
      <c r="C6" s="613"/>
      <c r="D6" s="73"/>
      <c r="E6" s="69"/>
      <c r="F6" s="69"/>
      <c r="G6" s="69"/>
    </row>
    <row r="7" spans="1:7" ht="12.75">
      <c r="A7" s="1194"/>
      <c r="B7" s="514" t="s">
        <v>112</v>
      </c>
      <c r="C7" s="613"/>
      <c r="D7" s="73"/>
      <c r="E7" s="73"/>
      <c r="F7" s="73"/>
      <c r="G7" s="73"/>
    </row>
    <row r="8" spans="1:7" ht="12.75">
      <c r="A8" s="1194"/>
      <c r="B8" s="514" t="s">
        <v>134</v>
      </c>
      <c r="C8" s="613"/>
      <c r="D8" s="73"/>
      <c r="E8" s="73"/>
      <c r="F8" s="73"/>
      <c r="G8" s="73"/>
    </row>
    <row r="9" spans="1:7" ht="13.5" thickBot="1">
      <c r="A9" s="1194"/>
      <c r="B9" s="514" t="s">
        <v>662</v>
      </c>
      <c r="C9" s="613"/>
      <c r="D9" s="73"/>
      <c r="E9" s="69"/>
      <c r="F9" s="69"/>
      <c r="G9" s="69"/>
    </row>
    <row r="10" spans="1:7" ht="13.5" thickBot="1">
      <c r="A10" s="1195"/>
      <c r="B10" s="515" t="s">
        <v>92</v>
      </c>
      <c r="C10" s="614">
        <f>SUM(C4:C9)</f>
        <v>3444</v>
      </c>
      <c r="D10" s="76"/>
      <c r="E10" s="76"/>
      <c r="F10" s="76"/>
      <c r="G10" s="76"/>
    </row>
    <row r="11" spans="1:7" ht="12.75">
      <c r="A11" s="1179" t="s">
        <v>114</v>
      </c>
      <c r="B11" s="509" t="s">
        <v>145</v>
      </c>
      <c r="C11" s="612"/>
      <c r="D11" s="77"/>
      <c r="E11" s="77"/>
      <c r="F11" s="77"/>
      <c r="G11" s="78"/>
    </row>
    <row r="12" spans="1:7" ht="12.75">
      <c r="A12" s="1180"/>
      <c r="B12" s="514" t="s">
        <v>116</v>
      </c>
      <c r="C12" s="613"/>
      <c r="D12" s="78"/>
      <c r="E12" s="78"/>
      <c r="F12" s="77"/>
      <c r="G12" s="78"/>
    </row>
    <row r="13" spans="1:7" ht="12.75">
      <c r="A13" s="1180"/>
      <c r="B13" s="514" t="s">
        <v>117</v>
      </c>
      <c r="C13" s="613"/>
      <c r="D13" s="78"/>
      <c r="E13" s="78"/>
      <c r="F13" s="78"/>
      <c r="G13" s="78"/>
    </row>
    <row r="14" spans="1:7" ht="12.75">
      <c r="A14" s="1180"/>
      <c r="B14" s="514" t="s">
        <v>136</v>
      </c>
      <c r="C14" s="613"/>
      <c r="D14" s="79"/>
      <c r="E14" s="79"/>
      <c r="F14" s="79"/>
      <c r="G14" s="79"/>
    </row>
    <row r="15" spans="1:7" ht="13.5" thickBot="1">
      <c r="A15" s="1180"/>
      <c r="B15" s="516" t="s">
        <v>656</v>
      </c>
      <c r="C15" s="615"/>
      <c r="D15" s="79"/>
      <c r="E15" s="79"/>
      <c r="F15" s="79"/>
      <c r="G15" s="79"/>
    </row>
    <row r="16" spans="1:7" ht="13.5" thickBot="1">
      <c r="A16" s="1181"/>
      <c r="B16" s="515" t="s">
        <v>92</v>
      </c>
      <c r="C16" s="614">
        <f>SUM(C11:C15)</f>
        <v>0</v>
      </c>
      <c r="D16" s="76"/>
      <c r="E16" s="76"/>
      <c r="F16" s="76"/>
      <c r="G16" s="76"/>
    </row>
    <row r="17" spans="1:7" ht="13.5" thickBot="1">
      <c r="A17" s="1177" t="s">
        <v>109</v>
      </c>
      <c r="B17" s="1178"/>
      <c r="C17" s="614">
        <f>C3+C10-C16</f>
        <v>11100</v>
      </c>
      <c r="D17" s="76"/>
      <c r="E17" s="76"/>
      <c r="F17" s="76"/>
      <c r="G17" s="76"/>
    </row>
    <row r="18" spans="1:7" ht="12.75">
      <c r="A18" s="74"/>
      <c r="B18" s="74"/>
      <c r="C18" s="75"/>
      <c r="D18" s="74"/>
      <c r="E18" s="76"/>
      <c r="F18" s="76"/>
      <c r="G18" s="76"/>
    </row>
    <row r="19" spans="1:7" ht="12.75">
      <c r="A19" s="12" t="s">
        <v>233</v>
      </c>
      <c r="B19" s="74"/>
      <c r="C19" s="75"/>
      <c r="D19" s="74"/>
      <c r="E19" s="76"/>
      <c r="F19" s="76"/>
      <c r="G19" s="76"/>
    </row>
    <row r="20" spans="1:7" ht="12.75">
      <c r="A20" s="17" t="s">
        <v>419</v>
      </c>
      <c r="B20" s="74"/>
      <c r="C20" s="75"/>
      <c r="D20" s="74"/>
      <c r="E20" s="76"/>
      <c r="F20" s="76"/>
      <c r="G20" s="76"/>
    </row>
    <row r="21" spans="1:7" ht="12.75">
      <c r="A21" s="74"/>
      <c r="B21" s="74"/>
      <c r="C21" s="75"/>
      <c r="D21" s="74"/>
      <c r="E21" s="76"/>
      <c r="F21" s="76"/>
      <c r="G21" s="76"/>
    </row>
    <row r="22" spans="1:7" ht="12.75">
      <c r="A22" s="74"/>
      <c r="B22" s="74"/>
      <c r="C22" s="75"/>
      <c r="D22" s="74"/>
      <c r="E22" s="76"/>
      <c r="F22" s="76"/>
      <c r="G22" s="76"/>
    </row>
    <row r="23" spans="1:7" ht="12.75">
      <c r="A23" s="76"/>
      <c r="B23" s="76"/>
      <c r="C23" s="80"/>
      <c r="D23" s="76"/>
      <c r="E23" s="76"/>
      <c r="F23" s="76"/>
      <c r="G23" s="76"/>
    </row>
    <row r="24" spans="1:7" ht="12.75">
      <c r="A24" s="76"/>
      <c r="B24" s="76"/>
      <c r="C24" s="80"/>
      <c r="D24" s="76"/>
      <c r="E24" s="76"/>
      <c r="F24" s="76"/>
      <c r="G24" s="76"/>
    </row>
    <row r="25" spans="1:7" ht="12.75">
      <c r="A25" s="76"/>
      <c r="B25" s="76"/>
      <c r="C25" s="80"/>
      <c r="D25" s="76"/>
      <c r="E25" s="76"/>
      <c r="F25" s="76"/>
      <c r="G25" s="76"/>
    </row>
    <row r="26" spans="1:7" ht="12.75">
      <c r="A26" s="76"/>
      <c r="B26" s="76"/>
      <c r="C26" s="80"/>
      <c r="D26" s="76"/>
      <c r="E26" s="76"/>
      <c r="F26" s="76"/>
      <c r="G26" s="76"/>
    </row>
    <row r="27" spans="1:7" ht="12.75">
      <c r="A27" s="76"/>
      <c r="B27" s="76"/>
      <c r="C27" s="80"/>
      <c r="D27" s="76"/>
      <c r="E27" s="76"/>
      <c r="F27" s="76"/>
      <c r="G27" s="76"/>
    </row>
    <row r="28" spans="1:7" ht="12.75">
      <c r="A28" s="76"/>
      <c r="B28" s="76"/>
      <c r="C28" s="80"/>
      <c r="D28" s="76"/>
      <c r="E28" s="76"/>
      <c r="F28" s="76"/>
      <c r="G28" s="76"/>
    </row>
    <row r="29" spans="1:7" ht="12.75">
      <c r="A29" s="76"/>
      <c r="B29" s="76"/>
      <c r="C29" s="80"/>
      <c r="D29" s="76"/>
      <c r="E29" s="76"/>
      <c r="F29" s="76"/>
      <c r="G29" s="76"/>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
      <selection activeCell="F2" sqref="F2"/>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300" customWidth="1"/>
    <col min="15" max="16384" width="9.140625" style="16" customWidth="1"/>
  </cols>
  <sheetData>
    <row r="1" spans="1:13" ht="22.5" customHeight="1">
      <c r="A1" s="296" t="s">
        <v>594</v>
      </c>
      <c r="B1" s="297"/>
      <c r="C1" s="297"/>
      <c r="D1" s="297"/>
      <c r="E1" s="297"/>
      <c r="F1" s="298"/>
      <c r="G1" s="299"/>
      <c r="H1" s="297"/>
      <c r="I1" s="297"/>
      <c r="J1" s="297"/>
      <c r="K1" s="297"/>
      <c r="L1" s="297"/>
      <c r="M1" s="297"/>
    </row>
    <row r="2" spans="1:14" ht="16.5" thickBot="1">
      <c r="A2" s="296"/>
      <c r="B2" s="297"/>
      <c r="C2" s="297"/>
      <c r="D2" s="297"/>
      <c r="E2" s="297"/>
      <c r="F2" s="129" t="s">
        <v>641</v>
      </c>
      <c r="G2" s="299"/>
      <c r="H2" s="297"/>
      <c r="I2" s="297"/>
      <c r="J2" s="297"/>
      <c r="K2" s="297"/>
      <c r="L2" s="297"/>
      <c r="M2" s="299" t="s">
        <v>437</v>
      </c>
      <c r="N2" s="301"/>
    </row>
    <row r="3" spans="1:14" ht="14.25" customHeight="1">
      <c r="A3" s="916" t="s">
        <v>266</v>
      </c>
      <c r="B3" s="917"/>
      <c r="C3" s="917"/>
      <c r="D3" s="917"/>
      <c r="E3" s="917"/>
      <c r="F3" s="918"/>
      <c r="G3" s="925" t="s">
        <v>71</v>
      </c>
      <c r="H3" s="914" t="s">
        <v>267</v>
      </c>
      <c r="I3" s="928"/>
      <c r="J3" s="914" t="s">
        <v>268</v>
      </c>
      <c r="K3" s="928"/>
      <c r="L3" s="914" t="s">
        <v>269</v>
      </c>
      <c r="M3" s="915"/>
      <c r="N3" s="302"/>
    </row>
    <row r="4" spans="1:14" ht="13.5" customHeight="1">
      <c r="A4" s="919"/>
      <c r="B4" s="920"/>
      <c r="C4" s="920"/>
      <c r="D4" s="920"/>
      <c r="E4" s="920"/>
      <c r="F4" s="921"/>
      <c r="G4" s="926"/>
      <c r="H4" s="443" t="s">
        <v>270</v>
      </c>
      <c r="I4" s="441" t="s">
        <v>72</v>
      </c>
      <c r="J4" s="443" t="s">
        <v>216</v>
      </c>
      <c r="K4" s="441" t="s">
        <v>72</v>
      </c>
      <c r="L4" s="443" t="s">
        <v>216</v>
      </c>
      <c r="M4" s="442" t="s">
        <v>72</v>
      </c>
      <c r="N4" s="303"/>
    </row>
    <row r="5" spans="1:14" ht="11.25" customHeight="1" thickBot="1">
      <c r="A5" s="922"/>
      <c r="B5" s="923"/>
      <c r="C5" s="923"/>
      <c r="D5" s="923"/>
      <c r="E5" s="923"/>
      <c r="F5" s="924"/>
      <c r="G5" s="927"/>
      <c r="H5" s="438">
        <v>1</v>
      </c>
      <c r="I5" s="439">
        <v>2</v>
      </c>
      <c r="J5" s="438">
        <v>3</v>
      </c>
      <c r="K5" s="439">
        <v>4</v>
      </c>
      <c r="L5" s="438">
        <v>5</v>
      </c>
      <c r="M5" s="440">
        <v>6</v>
      </c>
      <c r="N5" s="304"/>
    </row>
    <row r="6" spans="1:14" ht="12.75" customHeight="1">
      <c r="A6" s="909" t="s">
        <v>330</v>
      </c>
      <c r="B6" s="910"/>
      <c r="C6" s="910"/>
      <c r="D6" s="910"/>
      <c r="E6" s="910"/>
      <c r="F6" s="911"/>
      <c r="G6" s="382">
        <v>1</v>
      </c>
      <c r="H6" s="782">
        <f aca="true" t="shared" si="0" ref="H6:M6">+H7+H32</f>
        <v>44607</v>
      </c>
      <c r="I6" s="783">
        <f t="shared" si="0"/>
        <v>40929</v>
      </c>
      <c r="J6" s="782">
        <f t="shared" si="0"/>
        <v>0</v>
      </c>
      <c r="K6" s="783">
        <f t="shared" si="0"/>
        <v>0</v>
      </c>
      <c r="L6" s="782">
        <f t="shared" si="0"/>
        <v>44607</v>
      </c>
      <c r="M6" s="784">
        <f t="shared" si="0"/>
        <v>40929</v>
      </c>
      <c r="N6" s="303"/>
    </row>
    <row r="7" spans="1:16" ht="12.75" customHeight="1">
      <c r="A7" s="305"/>
      <c r="B7" s="912" t="s">
        <v>331</v>
      </c>
      <c r="C7" s="912"/>
      <c r="D7" s="912"/>
      <c r="E7" s="912"/>
      <c r="F7" s="913"/>
      <c r="G7" s="384">
        <f>G6+1</f>
        <v>2</v>
      </c>
      <c r="H7" s="785">
        <f aca="true" t="shared" si="1" ref="H7:M7">+H8+H18+H25</f>
        <v>44607</v>
      </c>
      <c r="I7" s="786">
        <f t="shared" si="1"/>
        <v>40929</v>
      </c>
      <c r="J7" s="785">
        <f t="shared" si="1"/>
        <v>0</v>
      </c>
      <c r="K7" s="786">
        <f t="shared" si="1"/>
        <v>0</v>
      </c>
      <c r="L7" s="785">
        <f t="shared" si="1"/>
        <v>44607</v>
      </c>
      <c r="M7" s="787">
        <f t="shared" si="1"/>
        <v>40929</v>
      </c>
      <c r="N7" s="303"/>
      <c r="O7" s="107"/>
      <c r="P7" s="107"/>
    </row>
    <row r="8" spans="1:16" ht="12.75" customHeight="1">
      <c r="A8" s="306"/>
      <c r="B8" s="307"/>
      <c r="C8" s="308" t="s">
        <v>271</v>
      </c>
      <c r="D8" s="309" t="s">
        <v>332</v>
      </c>
      <c r="E8" s="307"/>
      <c r="F8" s="310"/>
      <c r="G8" s="385">
        <f aca="true" t="shared" si="2" ref="G8:G34">G7+1</f>
        <v>3</v>
      </c>
      <c r="H8" s="788">
        <f aca="true" t="shared" si="3" ref="H8:M8">+H9+H12</f>
        <v>43440</v>
      </c>
      <c r="I8" s="789">
        <f t="shared" si="3"/>
        <v>39773</v>
      </c>
      <c r="J8" s="788">
        <f t="shared" si="3"/>
        <v>0</v>
      </c>
      <c r="K8" s="789">
        <f t="shared" si="3"/>
        <v>0</v>
      </c>
      <c r="L8" s="788">
        <f t="shared" si="3"/>
        <v>43440</v>
      </c>
      <c r="M8" s="790">
        <f t="shared" si="3"/>
        <v>39773</v>
      </c>
      <c r="N8" s="303"/>
      <c r="O8" s="107"/>
      <c r="P8" s="107"/>
    </row>
    <row r="9" spans="1:16" ht="12.75" customHeight="1">
      <c r="A9" s="311"/>
      <c r="B9" s="312"/>
      <c r="C9" s="312"/>
      <c r="D9" s="312" t="s">
        <v>73</v>
      </c>
      <c r="E9" s="312" t="s">
        <v>381</v>
      </c>
      <c r="F9" s="313"/>
      <c r="G9" s="380">
        <f t="shared" si="2"/>
        <v>4</v>
      </c>
      <c r="H9" s="791">
        <f aca="true" t="shared" si="4" ref="H9:M9">+H10+H11</f>
        <v>153</v>
      </c>
      <c r="I9" s="792">
        <f t="shared" si="4"/>
        <v>153</v>
      </c>
      <c r="J9" s="791">
        <f t="shared" si="4"/>
        <v>0</v>
      </c>
      <c r="K9" s="792">
        <f t="shared" si="4"/>
        <v>0</v>
      </c>
      <c r="L9" s="791">
        <f t="shared" si="4"/>
        <v>153</v>
      </c>
      <c r="M9" s="793">
        <f t="shared" si="4"/>
        <v>153</v>
      </c>
      <c r="N9" s="303"/>
      <c r="O9" s="107"/>
      <c r="P9" s="107"/>
    </row>
    <row r="10" spans="1:16" ht="12.75" customHeight="1">
      <c r="A10" s="444"/>
      <c r="B10" s="321"/>
      <c r="C10" s="321"/>
      <c r="D10" s="321"/>
      <c r="E10" s="321" t="s">
        <v>271</v>
      </c>
      <c r="F10" s="321" t="s">
        <v>273</v>
      </c>
      <c r="G10" s="319">
        <f t="shared" si="2"/>
        <v>5</v>
      </c>
      <c r="H10" s="794">
        <v>153</v>
      </c>
      <c r="I10" s="795">
        <v>153</v>
      </c>
      <c r="J10" s="794"/>
      <c r="K10" s="795"/>
      <c r="L10" s="794">
        <f>+H10+J10</f>
        <v>153</v>
      </c>
      <c r="M10" s="796">
        <f>+I10+K10</f>
        <v>153</v>
      </c>
      <c r="N10" s="320"/>
      <c r="O10" s="107"/>
      <c r="P10" s="107"/>
    </row>
    <row r="11" spans="1:16" ht="12.75" customHeight="1">
      <c r="A11" s="444"/>
      <c r="B11" s="321"/>
      <c r="C11" s="321"/>
      <c r="D11" s="321"/>
      <c r="E11" s="297"/>
      <c r="F11" s="321" t="s">
        <v>274</v>
      </c>
      <c r="G11" s="319">
        <f t="shared" si="2"/>
        <v>6</v>
      </c>
      <c r="H11" s="794"/>
      <c r="I11" s="795"/>
      <c r="J11" s="794"/>
      <c r="K11" s="795"/>
      <c r="L11" s="794">
        <f>+H11+J11</f>
        <v>0</v>
      </c>
      <c r="M11" s="796">
        <f>+I11+K11</f>
        <v>0</v>
      </c>
      <c r="N11" s="320"/>
      <c r="O11" s="107"/>
      <c r="P11" s="107"/>
    </row>
    <row r="12" spans="1:16" ht="12.75" customHeight="1">
      <c r="A12" s="311"/>
      <c r="B12" s="312"/>
      <c r="C12" s="312"/>
      <c r="D12" s="312"/>
      <c r="E12" s="312" t="s">
        <v>333</v>
      </c>
      <c r="F12" s="313"/>
      <c r="G12" s="380">
        <f>G11+1</f>
        <v>7</v>
      </c>
      <c r="H12" s="791">
        <f aca="true" t="shared" si="5" ref="H12:M12">+H13+H17</f>
        <v>43287</v>
      </c>
      <c r="I12" s="792">
        <f t="shared" si="5"/>
        <v>39620</v>
      </c>
      <c r="J12" s="791">
        <f t="shared" si="5"/>
        <v>0</v>
      </c>
      <c r="K12" s="792">
        <f t="shared" si="5"/>
        <v>0</v>
      </c>
      <c r="L12" s="791">
        <f t="shared" si="5"/>
        <v>43287</v>
      </c>
      <c r="M12" s="793">
        <f t="shared" si="5"/>
        <v>39620</v>
      </c>
      <c r="N12" s="303"/>
      <c r="O12" s="107"/>
      <c r="P12" s="107"/>
    </row>
    <row r="13" spans="1:16" s="314" customFormat="1" ht="12.75" customHeight="1">
      <c r="A13" s="445"/>
      <c r="B13" s="321"/>
      <c r="C13" s="321"/>
      <c r="D13" s="321"/>
      <c r="E13" s="321" t="s">
        <v>271</v>
      </c>
      <c r="F13" s="321" t="s">
        <v>334</v>
      </c>
      <c r="G13" s="383">
        <f t="shared" si="2"/>
        <v>8</v>
      </c>
      <c r="H13" s="794">
        <f aca="true" t="shared" si="6" ref="H13:M13">+H14+H15+H16</f>
        <v>31196</v>
      </c>
      <c r="I13" s="795">
        <f t="shared" si="6"/>
        <v>27715</v>
      </c>
      <c r="J13" s="794">
        <f t="shared" si="6"/>
        <v>0</v>
      </c>
      <c r="K13" s="795">
        <f t="shared" si="6"/>
        <v>0</v>
      </c>
      <c r="L13" s="794">
        <f t="shared" si="6"/>
        <v>31196</v>
      </c>
      <c r="M13" s="796">
        <f t="shared" si="6"/>
        <v>27715</v>
      </c>
      <c r="N13" s="320"/>
      <c r="O13" s="222"/>
      <c r="P13" s="222"/>
    </row>
    <row r="14" spans="1:16" s="314" customFormat="1" ht="12.75" customHeight="1">
      <c r="A14" s="445"/>
      <c r="B14" s="321"/>
      <c r="C14" s="321"/>
      <c r="D14" s="321"/>
      <c r="E14" s="297"/>
      <c r="F14" s="321" t="s">
        <v>328</v>
      </c>
      <c r="G14" s="383">
        <f t="shared" si="2"/>
        <v>9</v>
      </c>
      <c r="H14" s="794">
        <v>30916</v>
      </c>
      <c r="I14" s="795">
        <v>27435</v>
      </c>
      <c r="J14" s="794"/>
      <c r="K14" s="795"/>
      <c r="L14" s="794">
        <f aca="true" t="shared" si="7" ref="L14:M17">+H14+J14</f>
        <v>30916</v>
      </c>
      <c r="M14" s="796">
        <f t="shared" si="7"/>
        <v>27435</v>
      </c>
      <c r="N14" s="320"/>
      <c r="O14" s="222"/>
      <c r="P14" s="222"/>
    </row>
    <row r="15" spans="1:16" s="314" customFormat="1" ht="12.75" customHeight="1">
      <c r="A15" s="446"/>
      <c r="B15" s="321"/>
      <c r="C15" s="321"/>
      <c r="D15" s="321"/>
      <c r="E15" s="321"/>
      <c r="F15" s="321" t="s">
        <v>327</v>
      </c>
      <c r="G15" s="383">
        <f t="shared" si="2"/>
        <v>10</v>
      </c>
      <c r="H15" s="794"/>
      <c r="I15" s="795"/>
      <c r="J15" s="794"/>
      <c r="K15" s="795"/>
      <c r="L15" s="794">
        <f t="shared" si="7"/>
        <v>0</v>
      </c>
      <c r="M15" s="796">
        <f t="shared" si="7"/>
        <v>0</v>
      </c>
      <c r="N15" s="320"/>
      <c r="O15" s="222"/>
      <c r="P15" s="222"/>
    </row>
    <row r="16" spans="1:16" s="314" customFormat="1" ht="12.75" customHeight="1">
      <c r="A16" s="445"/>
      <c r="B16" s="321"/>
      <c r="C16" s="321"/>
      <c r="D16" s="321"/>
      <c r="E16" s="297"/>
      <c r="F16" s="321" t="s">
        <v>329</v>
      </c>
      <c r="G16" s="383">
        <f t="shared" si="2"/>
        <v>11</v>
      </c>
      <c r="H16" s="794">
        <v>280</v>
      </c>
      <c r="I16" s="795">
        <v>280</v>
      </c>
      <c r="J16" s="794"/>
      <c r="K16" s="795"/>
      <c r="L16" s="794">
        <f t="shared" si="7"/>
        <v>280</v>
      </c>
      <c r="M16" s="796">
        <f t="shared" si="7"/>
        <v>280</v>
      </c>
      <c r="N16" s="320"/>
      <c r="O16" s="222"/>
      <c r="P16" s="222"/>
    </row>
    <row r="17" spans="1:16" s="314" customFormat="1" ht="12.75" customHeight="1">
      <c r="A17" s="447"/>
      <c r="B17" s="321"/>
      <c r="C17" s="321"/>
      <c r="D17" s="321"/>
      <c r="E17" s="321"/>
      <c r="F17" s="321" t="s">
        <v>274</v>
      </c>
      <c r="G17" s="383">
        <f t="shared" si="2"/>
        <v>12</v>
      </c>
      <c r="H17" s="794">
        <v>12091</v>
      </c>
      <c r="I17" s="795">
        <v>11905</v>
      </c>
      <c r="J17" s="794"/>
      <c r="K17" s="795"/>
      <c r="L17" s="794">
        <f t="shared" si="7"/>
        <v>12091</v>
      </c>
      <c r="M17" s="796">
        <f t="shared" si="7"/>
        <v>11905</v>
      </c>
      <c r="N17" s="320"/>
      <c r="O17" s="222"/>
      <c r="P17" s="222"/>
    </row>
    <row r="18" spans="1:14" ht="12.75" customHeight="1">
      <c r="A18" s="306"/>
      <c r="B18" s="307"/>
      <c r="C18" s="308"/>
      <c r="D18" s="309" t="s">
        <v>335</v>
      </c>
      <c r="E18" s="307"/>
      <c r="F18" s="310"/>
      <c r="G18" s="385">
        <f t="shared" si="2"/>
        <v>13</v>
      </c>
      <c r="H18" s="788">
        <f aca="true" t="shared" si="8" ref="H18:M18">+H19+H22</f>
        <v>1167</v>
      </c>
      <c r="I18" s="789">
        <f t="shared" si="8"/>
        <v>1156</v>
      </c>
      <c r="J18" s="788">
        <f t="shared" si="8"/>
        <v>0</v>
      </c>
      <c r="K18" s="789">
        <f t="shared" si="8"/>
        <v>0</v>
      </c>
      <c r="L18" s="788">
        <f t="shared" si="8"/>
        <v>1167</v>
      </c>
      <c r="M18" s="790">
        <f t="shared" si="8"/>
        <v>1156</v>
      </c>
      <c r="N18" s="303"/>
    </row>
    <row r="19" spans="1:14" ht="12.75" customHeight="1">
      <c r="A19" s="311"/>
      <c r="B19" s="312"/>
      <c r="C19" s="312"/>
      <c r="D19" s="312" t="s">
        <v>73</v>
      </c>
      <c r="E19" s="312" t="s">
        <v>336</v>
      </c>
      <c r="F19" s="313"/>
      <c r="G19" s="380">
        <f t="shared" si="2"/>
        <v>14</v>
      </c>
      <c r="H19" s="791">
        <f aca="true" t="shared" si="9" ref="H19:M19">+H20+H21</f>
        <v>0</v>
      </c>
      <c r="I19" s="792">
        <f t="shared" si="9"/>
        <v>0</v>
      </c>
      <c r="J19" s="791">
        <f t="shared" si="9"/>
        <v>0</v>
      </c>
      <c r="K19" s="792">
        <f t="shared" si="9"/>
        <v>0</v>
      </c>
      <c r="L19" s="791">
        <f t="shared" si="9"/>
        <v>0</v>
      </c>
      <c r="M19" s="793">
        <f t="shared" si="9"/>
        <v>0</v>
      </c>
      <c r="N19" s="303"/>
    </row>
    <row r="20" spans="1:14" ht="12.75" customHeight="1">
      <c r="A20" s="444"/>
      <c r="B20" s="321"/>
      <c r="C20" s="321"/>
      <c r="D20" s="321"/>
      <c r="E20" s="321" t="s">
        <v>271</v>
      </c>
      <c r="F20" s="321" t="s">
        <v>273</v>
      </c>
      <c r="G20" s="383">
        <f t="shared" si="2"/>
        <v>15</v>
      </c>
      <c r="H20" s="794"/>
      <c r="I20" s="795"/>
      <c r="J20" s="794"/>
      <c r="K20" s="795"/>
      <c r="L20" s="794">
        <f>+H20+J20</f>
        <v>0</v>
      </c>
      <c r="M20" s="796">
        <f>+I20+K20</f>
        <v>0</v>
      </c>
      <c r="N20" s="320"/>
    </row>
    <row r="21" spans="1:14" ht="12.75" customHeight="1">
      <c r="A21" s="444"/>
      <c r="B21" s="321"/>
      <c r="C21" s="321"/>
      <c r="D21" s="321"/>
      <c r="E21" s="297"/>
      <c r="F21" s="321" t="s">
        <v>274</v>
      </c>
      <c r="G21" s="383">
        <f t="shared" si="2"/>
        <v>16</v>
      </c>
      <c r="H21" s="794"/>
      <c r="I21" s="795"/>
      <c r="J21" s="794"/>
      <c r="K21" s="795"/>
      <c r="L21" s="794">
        <f>+H21+J21</f>
        <v>0</v>
      </c>
      <c r="M21" s="796">
        <f>+I21+K21</f>
        <v>0</v>
      </c>
      <c r="N21" s="320"/>
    </row>
    <row r="22" spans="1:14" ht="12.75" customHeight="1">
      <c r="A22" s="311"/>
      <c r="B22" s="312"/>
      <c r="C22" s="312"/>
      <c r="D22" s="312"/>
      <c r="E22" s="312" t="s">
        <v>337</v>
      </c>
      <c r="F22" s="313"/>
      <c r="G22" s="380">
        <f>G21+1</f>
        <v>17</v>
      </c>
      <c r="H22" s="791">
        <f aca="true" t="shared" si="10" ref="H22:M22">+H23+H24</f>
        <v>1167</v>
      </c>
      <c r="I22" s="792">
        <f t="shared" si="10"/>
        <v>1156</v>
      </c>
      <c r="J22" s="791">
        <f t="shared" si="10"/>
        <v>0</v>
      </c>
      <c r="K22" s="792">
        <f t="shared" si="10"/>
        <v>0</v>
      </c>
      <c r="L22" s="791">
        <f t="shared" si="10"/>
        <v>1167</v>
      </c>
      <c r="M22" s="793">
        <f t="shared" si="10"/>
        <v>1156</v>
      </c>
      <c r="N22" s="303"/>
    </row>
    <row r="23" spans="1:14" ht="12.75" customHeight="1">
      <c r="A23" s="445"/>
      <c r="B23" s="321"/>
      <c r="C23" s="321"/>
      <c r="D23" s="321"/>
      <c r="E23" s="321" t="s">
        <v>271</v>
      </c>
      <c r="F23" s="321" t="s">
        <v>273</v>
      </c>
      <c r="G23" s="383">
        <f t="shared" si="2"/>
        <v>18</v>
      </c>
      <c r="H23" s="794"/>
      <c r="I23" s="795"/>
      <c r="J23" s="794"/>
      <c r="K23" s="795"/>
      <c r="L23" s="794">
        <f>+H23+J23</f>
        <v>0</v>
      </c>
      <c r="M23" s="796">
        <f>+I23+K23</f>
        <v>0</v>
      </c>
      <c r="N23" s="320"/>
    </row>
    <row r="24" spans="1:14" ht="12.75" customHeight="1">
      <c r="A24" s="447"/>
      <c r="B24" s="321"/>
      <c r="C24" s="321"/>
      <c r="D24" s="321"/>
      <c r="E24" s="297"/>
      <c r="F24" s="321" t="s">
        <v>274</v>
      </c>
      <c r="G24" s="383">
        <f t="shared" si="2"/>
        <v>19</v>
      </c>
      <c r="H24" s="712">
        <v>1167</v>
      </c>
      <c r="I24" s="712">
        <v>1156</v>
      </c>
      <c r="J24" s="794"/>
      <c r="K24" s="795"/>
      <c r="L24" s="794">
        <f>+H24+J24</f>
        <v>1167</v>
      </c>
      <c r="M24" s="796">
        <f>+I24+K24</f>
        <v>1156</v>
      </c>
      <c r="N24" s="320"/>
    </row>
    <row r="25" spans="1:14" ht="12.75" customHeight="1">
      <c r="A25" s="306"/>
      <c r="B25" s="307"/>
      <c r="C25" s="308"/>
      <c r="D25" s="309" t="s">
        <v>338</v>
      </c>
      <c r="E25" s="307"/>
      <c r="F25" s="310"/>
      <c r="G25" s="385">
        <f t="shared" si="2"/>
        <v>20</v>
      </c>
      <c r="H25" s="788">
        <f aca="true" t="shared" si="11" ref="H25:M25">+H26+H29</f>
        <v>0</v>
      </c>
      <c r="I25" s="789">
        <f t="shared" si="11"/>
        <v>0</v>
      </c>
      <c r="J25" s="788">
        <f t="shared" si="11"/>
        <v>0</v>
      </c>
      <c r="K25" s="789">
        <f t="shared" si="11"/>
        <v>0</v>
      </c>
      <c r="L25" s="788">
        <f t="shared" si="11"/>
        <v>0</v>
      </c>
      <c r="M25" s="790">
        <f t="shared" si="11"/>
        <v>0</v>
      </c>
      <c r="N25" s="303"/>
    </row>
    <row r="26" spans="1:14" ht="12.75" customHeight="1">
      <c r="A26" s="311"/>
      <c r="B26" s="312"/>
      <c r="C26" s="312"/>
      <c r="D26" s="312" t="s">
        <v>73</v>
      </c>
      <c r="E26" s="312" t="s">
        <v>339</v>
      </c>
      <c r="F26" s="313"/>
      <c r="G26" s="380">
        <f t="shared" si="2"/>
        <v>21</v>
      </c>
      <c r="H26" s="791">
        <f aca="true" t="shared" si="12" ref="H26:M26">+H27+H28</f>
        <v>0</v>
      </c>
      <c r="I26" s="792">
        <f t="shared" si="12"/>
        <v>0</v>
      </c>
      <c r="J26" s="791">
        <f t="shared" si="12"/>
        <v>0</v>
      </c>
      <c r="K26" s="792">
        <f t="shared" si="12"/>
        <v>0</v>
      </c>
      <c r="L26" s="791">
        <f t="shared" si="12"/>
        <v>0</v>
      </c>
      <c r="M26" s="793">
        <f t="shared" si="12"/>
        <v>0</v>
      </c>
      <c r="N26" s="303"/>
    </row>
    <row r="27" spans="1:14" ht="12.75" customHeight="1">
      <c r="A27" s="444"/>
      <c r="B27" s="321"/>
      <c r="C27" s="321"/>
      <c r="D27" s="321"/>
      <c r="E27" s="321" t="s">
        <v>271</v>
      </c>
      <c r="F27" s="321" t="s">
        <v>273</v>
      </c>
      <c r="G27" s="383">
        <f t="shared" si="2"/>
        <v>22</v>
      </c>
      <c r="H27" s="794"/>
      <c r="I27" s="795"/>
      <c r="J27" s="794"/>
      <c r="K27" s="795"/>
      <c r="L27" s="794">
        <f>+H27+J27</f>
        <v>0</v>
      </c>
      <c r="M27" s="796">
        <f>+I27+K27</f>
        <v>0</v>
      </c>
      <c r="N27" s="320"/>
    </row>
    <row r="28" spans="1:14" ht="12.75" customHeight="1">
      <c r="A28" s="444"/>
      <c r="B28" s="321"/>
      <c r="C28" s="321"/>
      <c r="D28" s="321"/>
      <c r="E28" s="297"/>
      <c r="F28" s="321" t="s">
        <v>274</v>
      </c>
      <c r="G28" s="383">
        <f t="shared" si="2"/>
        <v>23</v>
      </c>
      <c r="H28" s="794"/>
      <c r="I28" s="795"/>
      <c r="J28" s="794"/>
      <c r="K28" s="795"/>
      <c r="L28" s="794">
        <f>+H28+J28</f>
        <v>0</v>
      </c>
      <c r="M28" s="796">
        <f>+I28+K28</f>
        <v>0</v>
      </c>
      <c r="N28" s="320"/>
    </row>
    <row r="29" spans="1:14" ht="13.5" customHeight="1">
      <c r="A29" s="311"/>
      <c r="B29" s="312"/>
      <c r="C29" s="312"/>
      <c r="D29" s="312"/>
      <c r="E29" s="312" t="s">
        <v>389</v>
      </c>
      <c r="F29" s="313"/>
      <c r="G29" s="380">
        <f t="shared" si="2"/>
        <v>24</v>
      </c>
      <c r="H29" s="791">
        <f aca="true" t="shared" si="13" ref="H29:M29">+H30+H31</f>
        <v>0</v>
      </c>
      <c r="I29" s="792">
        <f t="shared" si="13"/>
        <v>0</v>
      </c>
      <c r="J29" s="791">
        <f t="shared" si="13"/>
        <v>0</v>
      </c>
      <c r="K29" s="792">
        <f t="shared" si="13"/>
        <v>0</v>
      </c>
      <c r="L29" s="791">
        <f t="shared" si="13"/>
        <v>0</v>
      </c>
      <c r="M29" s="793">
        <f t="shared" si="13"/>
        <v>0</v>
      </c>
      <c r="N29" s="320"/>
    </row>
    <row r="30" spans="1:14" ht="13.5" customHeight="1">
      <c r="A30" s="445"/>
      <c r="B30" s="321"/>
      <c r="C30" s="321"/>
      <c r="D30" s="321"/>
      <c r="E30" s="321" t="s">
        <v>271</v>
      </c>
      <c r="F30" s="321" t="s">
        <v>273</v>
      </c>
      <c r="G30" s="383">
        <f t="shared" si="2"/>
        <v>25</v>
      </c>
      <c r="H30" s="794"/>
      <c r="I30" s="795"/>
      <c r="J30" s="794"/>
      <c r="K30" s="795"/>
      <c r="L30" s="794">
        <f>+H30+J30</f>
        <v>0</v>
      </c>
      <c r="M30" s="796">
        <f>+I30+K30</f>
        <v>0</v>
      </c>
      <c r="N30" s="320"/>
    </row>
    <row r="31" spans="1:14" ht="13.5" customHeight="1">
      <c r="A31" s="447"/>
      <c r="B31" s="321"/>
      <c r="C31" s="321"/>
      <c r="D31" s="321"/>
      <c r="E31" s="297"/>
      <c r="F31" s="321" t="s">
        <v>274</v>
      </c>
      <c r="G31" s="383">
        <f t="shared" si="2"/>
        <v>26</v>
      </c>
      <c r="H31" s="794"/>
      <c r="I31" s="795"/>
      <c r="J31" s="794"/>
      <c r="K31" s="795"/>
      <c r="L31" s="794">
        <f>+H31+J31</f>
        <v>0</v>
      </c>
      <c r="M31" s="796">
        <f>+I31+K31</f>
        <v>0</v>
      </c>
      <c r="N31" s="320"/>
    </row>
    <row r="32" spans="1:14" ht="12.75" customHeight="1">
      <c r="A32" s="305"/>
      <c r="B32" s="912" t="s">
        <v>340</v>
      </c>
      <c r="C32" s="912"/>
      <c r="D32" s="912" t="s">
        <v>214</v>
      </c>
      <c r="E32" s="912" t="s">
        <v>272</v>
      </c>
      <c r="F32" s="913"/>
      <c r="G32" s="384">
        <f>G31+1</f>
        <v>27</v>
      </c>
      <c r="H32" s="785">
        <f aca="true" t="shared" si="14" ref="H32:M32">+H33+H34</f>
        <v>0</v>
      </c>
      <c r="I32" s="786">
        <f t="shared" si="14"/>
        <v>0</v>
      </c>
      <c r="J32" s="785">
        <f t="shared" si="14"/>
        <v>0</v>
      </c>
      <c r="K32" s="786">
        <f t="shared" si="14"/>
        <v>0</v>
      </c>
      <c r="L32" s="785">
        <f t="shared" si="14"/>
        <v>0</v>
      </c>
      <c r="M32" s="787">
        <f t="shared" si="14"/>
        <v>0</v>
      </c>
      <c r="N32" s="303"/>
    </row>
    <row r="33" spans="1:14" s="314" customFormat="1" ht="12.75" customHeight="1">
      <c r="A33" s="445"/>
      <c r="B33" s="316"/>
      <c r="C33" s="316"/>
      <c r="D33" s="316"/>
      <c r="E33" s="317" t="s">
        <v>273</v>
      </c>
      <c r="F33" s="318"/>
      <c r="G33" s="383">
        <f>G32+1</f>
        <v>28</v>
      </c>
      <c r="H33" s="794"/>
      <c r="I33" s="795"/>
      <c r="J33" s="794"/>
      <c r="K33" s="795"/>
      <c r="L33" s="794">
        <f>+H33+J33</f>
        <v>0</v>
      </c>
      <c r="M33" s="796">
        <f>+I33+K33</f>
        <v>0</v>
      </c>
      <c r="N33" s="320"/>
    </row>
    <row r="34" spans="1:14" s="314" customFormat="1" ht="12.75" customHeight="1" thickBot="1">
      <c r="A34" s="448"/>
      <c r="B34" s="334"/>
      <c r="C34" s="334"/>
      <c r="D34" s="334"/>
      <c r="E34" s="410" t="s">
        <v>274</v>
      </c>
      <c r="F34" s="411"/>
      <c r="G34" s="412">
        <f t="shared" si="2"/>
        <v>29</v>
      </c>
      <c r="H34" s="797"/>
      <c r="I34" s="798"/>
      <c r="J34" s="797"/>
      <c r="K34" s="798"/>
      <c r="L34" s="797">
        <f>+H34+J34</f>
        <v>0</v>
      </c>
      <c r="M34" s="799">
        <f>+I34+K34</f>
        <v>0</v>
      </c>
      <c r="N34" s="320"/>
    </row>
    <row r="35" spans="1:14" s="314" customFormat="1" ht="12.75" customHeight="1" thickBot="1">
      <c r="A35" s="322"/>
      <c r="B35" s="322"/>
      <c r="C35" s="322"/>
      <c r="D35" s="322"/>
      <c r="E35" s="322"/>
      <c r="F35" s="322"/>
      <c r="G35" s="322"/>
      <c r="H35" s="459"/>
      <c r="I35" s="459"/>
      <c r="J35" s="459"/>
      <c r="K35" s="459"/>
      <c r="L35" s="459"/>
      <c r="M35" s="459"/>
      <c r="N35" s="323"/>
    </row>
    <row r="36" spans="1:16" ht="12.75" customHeight="1">
      <c r="A36" s="909" t="s">
        <v>341</v>
      </c>
      <c r="B36" s="910"/>
      <c r="C36" s="910"/>
      <c r="D36" s="910"/>
      <c r="E36" s="910"/>
      <c r="F36" s="911"/>
      <c r="G36" s="382">
        <f>G34+1</f>
        <v>30</v>
      </c>
      <c r="H36" s="782">
        <f aca="true" t="shared" si="15" ref="H36:M36">+H37+H42</f>
        <v>44607</v>
      </c>
      <c r="I36" s="783">
        <f t="shared" si="15"/>
        <v>40929</v>
      </c>
      <c r="J36" s="782">
        <f t="shared" si="15"/>
        <v>0</v>
      </c>
      <c r="K36" s="783">
        <f t="shared" si="15"/>
        <v>0</v>
      </c>
      <c r="L36" s="782">
        <f t="shared" si="15"/>
        <v>44607</v>
      </c>
      <c r="M36" s="784">
        <f t="shared" si="15"/>
        <v>40929</v>
      </c>
      <c r="N36" s="303"/>
      <c r="O36" s="314"/>
      <c r="P36" s="314"/>
    </row>
    <row r="37" spans="1:16" ht="12.75" customHeight="1">
      <c r="A37" s="311"/>
      <c r="B37" s="312"/>
      <c r="C37" s="324" t="s">
        <v>271</v>
      </c>
      <c r="D37" s="312" t="s">
        <v>342</v>
      </c>
      <c r="E37" s="312"/>
      <c r="F37" s="313"/>
      <c r="G37" s="380">
        <f aca="true" t="shared" si="16" ref="G37:G55">G36+1</f>
        <v>31</v>
      </c>
      <c r="H37" s="791">
        <f aca="true" t="shared" si="17" ref="H37:M37">+H38+H39+H40+H41</f>
        <v>31349</v>
      </c>
      <c r="I37" s="792">
        <f t="shared" si="17"/>
        <v>27868</v>
      </c>
      <c r="J37" s="791">
        <f t="shared" si="17"/>
        <v>0</v>
      </c>
      <c r="K37" s="792">
        <f t="shared" si="17"/>
        <v>0</v>
      </c>
      <c r="L37" s="791">
        <f t="shared" si="17"/>
        <v>31349</v>
      </c>
      <c r="M37" s="793">
        <f t="shared" si="17"/>
        <v>27868</v>
      </c>
      <c r="N37" s="329"/>
      <c r="O37" s="314"/>
      <c r="P37" s="314"/>
    </row>
    <row r="38" spans="1:16" ht="12.75" customHeight="1">
      <c r="A38" s="315"/>
      <c r="B38" s="316"/>
      <c r="C38" s="316"/>
      <c r="D38" s="330" t="s">
        <v>271</v>
      </c>
      <c r="E38" s="327" t="s">
        <v>343</v>
      </c>
      <c r="F38" s="331"/>
      <c r="G38" s="319">
        <f t="shared" si="16"/>
        <v>32</v>
      </c>
      <c r="H38" s="794">
        <f aca="true" t="shared" si="18" ref="H38:M38">+H10+H13</f>
        <v>31349</v>
      </c>
      <c r="I38" s="795">
        <f t="shared" si="18"/>
        <v>27868</v>
      </c>
      <c r="J38" s="794">
        <f t="shared" si="18"/>
        <v>0</v>
      </c>
      <c r="K38" s="795">
        <f t="shared" si="18"/>
        <v>0</v>
      </c>
      <c r="L38" s="794">
        <f t="shared" si="18"/>
        <v>31349</v>
      </c>
      <c r="M38" s="796">
        <f t="shared" si="18"/>
        <v>27868</v>
      </c>
      <c r="N38" s="329"/>
      <c r="O38" s="314"/>
      <c r="P38" s="314"/>
    </row>
    <row r="39" spans="1:16" ht="12.75" customHeight="1">
      <c r="A39" s="315"/>
      <c r="B39" s="316"/>
      <c r="C39" s="316"/>
      <c r="D39" s="316"/>
      <c r="E39" s="327" t="s">
        <v>344</v>
      </c>
      <c r="F39" s="331"/>
      <c r="G39" s="319">
        <f t="shared" si="16"/>
        <v>33</v>
      </c>
      <c r="H39" s="794">
        <f aca="true" t="shared" si="19" ref="H39:M39">+H20+H23</f>
        <v>0</v>
      </c>
      <c r="I39" s="795">
        <f t="shared" si="19"/>
        <v>0</v>
      </c>
      <c r="J39" s="794">
        <f t="shared" si="19"/>
        <v>0</v>
      </c>
      <c r="K39" s="795">
        <f t="shared" si="19"/>
        <v>0</v>
      </c>
      <c r="L39" s="794">
        <f t="shared" si="19"/>
        <v>0</v>
      </c>
      <c r="M39" s="796">
        <f t="shared" si="19"/>
        <v>0</v>
      </c>
      <c r="N39" s="329"/>
      <c r="O39" s="314"/>
      <c r="P39" s="314"/>
    </row>
    <row r="40" spans="1:16" ht="12.75" customHeight="1">
      <c r="A40" s="315"/>
      <c r="B40" s="316"/>
      <c r="C40" s="316"/>
      <c r="D40" s="316"/>
      <c r="E40" s="327" t="s">
        <v>345</v>
      </c>
      <c r="F40" s="331"/>
      <c r="G40" s="319">
        <f t="shared" si="16"/>
        <v>34</v>
      </c>
      <c r="H40" s="794">
        <f aca="true" t="shared" si="20" ref="H40:M40">+H27+H30</f>
        <v>0</v>
      </c>
      <c r="I40" s="795">
        <f t="shared" si="20"/>
        <v>0</v>
      </c>
      <c r="J40" s="794">
        <f t="shared" si="20"/>
        <v>0</v>
      </c>
      <c r="K40" s="795">
        <f t="shared" si="20"/>
        <v>0</v>
      </c>
      <c r="L40" s="794">
        <f t="shared" si="20"/>
        <v>0</v>
      </c>
      <c r="M40" s="796">
        <f t="shared" si="20"/>
        <v>0</v>
      </c>
      <c r="N40" s="332"/>
      <c r="O40" s="314"/>
      <c r="P40" s="314"/>
    </row>
    <row r="41" spans="1:16" ht="12.75" customHeight="1">
      <c r="A41" s="315"/>
      <c r="B41" s="316"/>
      <c r="C41" s="316"/>
      <c r="D41" s="330"/>
      <c r="E41" s="321" t="s">
        <v>346</v>
      </c>
      <c r="F41" s="331"/>
      <c r="G41" s="319">
        <f t="shared" si="16"/>
        <v>35</v>
      </c>
      <c r="H41" s="794">
        <f aca="true" t="shared" si="21" ref="H41:M41">+H33</f>
        <v>0</v>
      </c>
      <c r="I41" s="795">
        <f t="shared" si="21"/>
        <v>0</v>
      </c>
      <c r="J41" s="794">
        <f t="shared" si="21"/>
        <v>0</v>
      </c>
      <c r="K41" s="795">
        <f t="shared" si="21"/>
        <v>0</v>
      </c>
      <c r="L41" s="794">
        <f t="shared" si="21"/>
        <v>0</v>
      </c>
      <c r="M41" s="796">
        <f t="shared" si="21"/>
        <v>0</v>
      </c>
      <c r="N41" s="332"/>
      <c r="O41" s="314"/>
      <c r="P41" s="314"/>
    </row>
    <row r="42" spans="1:14" ht="12.75" customHeight="1">
      <c r="A42" s="311"/>
      <c r="B42" s="312"/>
      <c r="C42" s="325"/>
      <c r="D42" s="312" t="s">
        <v>347</v>
      </c>
      <c r="E42" s="312"/>
      <c r="F42" s="313"/>
      <c r="G42" s="380">
        <f t="shared" si="16"/>
        <v>36</v>
      </c>
      <c r="H42" s="791">
        <f aca="true" t="shared" si="22" ref="H42:M42">+H43+H44+H45+H46</f>
        <v>13258</v>
      </c>
      <c r="I42" s="792">
        <f t="shared" si="22"/>
        <v>13061</v>
      </c>
      <c r="J42" s="791">
        <f t="shared" si="22"/>
        <v>0</v>
      </c>
      <c r="K42" s="792">
        <f t="shared" si="22"/>
        <v>0</v>
      </c>
      <c r="L42" s="791">
        <f t="shared" si="22"/>
        <v>13258</v>
      </c>
      <c r="M42" s="793">
        <f t="shared" si="22"/>
        <v>13061</v>
      </c>
      <c r="N42" s="332"/>
    </row>
    <row r="43" spans="1:14" ht="12.75" customHeight="1">
      <c r="A43" s="326"/>
      <c r="B43" s="321"/>
      <c r="C43" s="327"/>
      <c r="D43" s="330" t="s">
        <v>271</v>
      </c>
      <c r="E43" s="327" t="s">
        <v>348</v>
      </c>
      <c r="F43" s="328"/>
      <c r="G43" s="319">
        <f t="shared" si="16"/>
        <v>37</v>
      </c>
      <c r="H43" s="794">
        <f aca="true" t="shared" si="23" ref="H43:M43">+H11+H17</f>
        <v>12091</v>
      </c>
      <c r="I43" s="795">
        <f t="shared" si="23"/>
        <v>11905</v>
      </c>
      <c r="J43" s="794">
        <f t="shared" si="23"/>
        <v>0</v>
      </c>
      <c r="K43" s="795">
        <f t="shared" si="23"/>
        <v>0</v>
      </c>
      <c r="L43" s="794">
        <f t="shared" si="23"/>
        <v>12091</v>
      </c>
      <c r="M43" s="796">
        <f t="shared" si="23"/>
        <v>11905</v>
      </c>
      <c r="N43" s="329"/>
    </row>
    <row r="44" spans="1:14" ht="12.75" customHeight="1">
      <c r="A44" s="326"/>
      <c r="B44" s="321"/>
      <c r="C44" s="327"/>
      <c r="D44" s="316"/>
      <c r="E44" s="327" t="s">
        <v>349</v>
      </c>
      <c r="F44" s="328"/>
      <c r="G44" s="319">
        <f t="shared" si="16"/>
        <v>38</v>
      </c>
      <c r="H44" s="794">
        <f aca="true" t="shared" si="24" ref="H44:M44">+H21+H24</f>
        <v>1167</v>
      </c>
      <c r="I44" s="795">
        <f t="shared" si="24"/>
        <v>1156</v>
      </c>
      <c r="J44" s="794">
        <f t="shared" si="24"/>
        <v>0</v>
      </c>
      <c r="K44" s="795">
        <f t="shared" si="24"/>
        <v>0</v>
      </c>
      <c r="L44" s="794">
        <f t="shared" si="24"/>
        <v>1167</v>
      </c>
      <c r="M44" s="796">
        <f t="shared" si="24"/>
        <v>1156</v>
      </c>
      <c r="N44" s="332"/>
    </row>
    <row r="45" spans="1:14" ht="12.75" customHeight="1">
      <c r="A45" s="315"/>
      <c r="B45" s="316"/>
      <c r="C45" s="316"/>
      <c r="D45" s="316"/>
      <c r="E45" s="327" t="s">
        <v>350</v>
      </c>
      <c r="F45" s="331"/>
      <c r="G45" s="319">
        <f t="shared" si="16"/>
        <v>39</v>
      </c>
      <c r="H45" s="794">
        <f aca="true" t="shared" si="25" ref="H45:M45">+H28+H31</f>
        <v>0</v>
      </c>
      <c r="I45" s="795">
        <f t="shared" si="25"/>
        <v>0</v>
      </c>
      <c r="J45" s="794">
        <f t="shared" si="25"/>
        <v>0</v>
      </c>
      <c r="K45" s="795">
        <f t="shared" si="25"/>
        <v>0</v>
      </c>
      <c r="L45" s="794">
        <f t="shared" si="25"/>
        <v>0</v>
      </c>
      <c r="M45" s="796">
        <f t="shared" si="25"/>
        <v>0</v>
      </c>
      <c r="N45" s="332"/>
    </row>
    <row r="46" spans="1:14" ht="12.75" customHeight="1">
      <c r="A46" s="315"/>
      <c r="B46" s="316"/>
      <c r="C46" s="316"/>
      <c r="D46" s="330"/>
      <c r="E46" s="321" t="s">
        <v>351</v>
      </c>
      <c r="F46" s="331"/>
      <c r="G46" s="319">
        <f t="shared" si="16"/>
        <v>40</v>
      </c>
      <c r="H46" s="794">
        <f aca="true" t="shared" si="26" ref="H46:M46">+H34</f>
        <v>0</v>
      </c>
      <c r="I46" s="795">
        <f t="shared" si="26"/>
        <v>0</v>
      </c>
      <c r="J46" s="794">
        <f t="shared" si="26"/>
        <v>0</v>
      </c>
      <c r="K46" s="795">
        <f t="shared" si="26"/>
        <v>0</v>
      </c>
      <c r="L46" s="794">
        <f t="shared" si="26"/>
        <v>0</v>
      </c>
      <c r="M46" s="796">
        <f t="shared" si="26"/>
        <v>0</v>
      </c>
      <c r="N46" s="332"/>
    </row>
    <row r="47" spans="1:14" ht="12.75" customHeight="1">
      <c r="A47" s="906" t="s">
        <v>352</v>
      </c>
      <c r="B47" s="907"/>
      <c r="C47" s="907"/>
      <c r="D47" s="907"/>
      <c r="E47" s="907"/>
      <c r="F47" s="908"/>
      <c r="G47" s="381">
        <f t="shared" si="16"/>
        <v>41</v>
      </c>
      <c r="H47" s="800">
        <f aca="true" t="shared" si="27" ref="H47:M47">+H48+H52</f>
        <v>44607</v>
      </c>
      <c r="I47" s="801">
        <f t="shared" si="27"/>
        <v>40929</v>
      </c>
      <c r="J47" s="800">
        <f t="shared" si="27"/>
        <v>0</v>
      </c>
      <c r="K47" s="801">
        <f t="shared" si="27"/>
        <v>0</v>
      </c>
      <c r="L47" s="800">
        <f t="shared" si="27"/>
        <v>44607</v>
      </c>
      <c r="M47" s="802">
        <f t="shared" si="27"/>
        <v>40929</v>
      </c>
      <c r="N47" s="303"/>
    </row>
    <row r="48" spans="1:14" ht="12.75" customHeight="1">
      <c r="A48" s="311"/>
      <c r="B48" s="312"/>
      <c r="C48" s="324" t="s">
        <v>271</v>
      </c>
      <c r="D48" s="312" t="s">
        <v>353</v>
      </c>
      <c r="E48" s="312"/>
      <c r="F48" s="313"/>
      <c r="G48" s="380">
        <f t="shared" si="16"/>
        <v>42</v>
      </c>
      <c r="H48" s="791">
        <f aca="true" t="shared" si="28" ref="H48:M48">+H49+H50+H51</f>
        <v>31349</v>
      </c>
      <c r="I48" s="792">
        <f t="shared" si="28"/>
        <v>27868</v>
      </c>
      <c r="J48" s="791">
        <f t="shared" si="28"/>
        <v>0</v>
      </c>
      <c r="K48" s="792">
        <f t="shared" si="28"/>
        <v>0</v>
      </c>
      <c r="L48" s="791">
        <f t="shared" si="28"/>
        <v>31349</v>
      </c>
      <c r="M48" s="793">
        <f t="shared" si="28"/>
        <v>27868</v>
      </c>
      <c r="N48" s="329"/>
    </row>
    <row r="49" spans="1:14" ht="12.75" customHeight="1">
      <c r="A49" s="315"/>
      <c r="B49" s="316"/>
      <c r="C49" s="316"/>
      <c r="D49" s="330" t="s">
        <v>271</v>
      </c>
      <c r="E49" s="321" t="s">
        <v>382</v>
      </c>
      <c r="F49" s="331"/>
      <c r="G49" s="319">
        <f t="shared" si="16"/>
        <v>43</v>
      </c>
      <c r="H49" s="794">
        <f aca="true" t="shared" si="29" ref="H49:M49">+H10+H20+H27</f>
        <v>153</v>
      </c>
      <c r="I49" s="795">
        <f t="shared" si="29"/>
        <v>153</v>
      </c>
      <c r="J49" s="794">
        <f t="shared" si="29"/>
        <v>0</v>
      </c>
      <c r="K49" s="795">
        <f t="shared" si="29"/>
        <v>0</v>
      </c>
      <c r="L49" s="794">
        <f t="shared" si="29"/>
        <v>153</v>
      </c>
      <c r="M49" s="796">
        <f t="shared" si="29"/>
        <v>153</v>
      </c>
      <c r="N49" s="329"/>
    </row>
    <row r="50" spans="1:14" ht="12.75" customHeight="1">
      <c r="A50" s="315"/>
      <c r="B50" s="316"/>
      <c r="C50" s="316"/>
      <c r="D50" s="316"/>
      <c r="E50" s="321" t="s">
        <v>354</v>
      </c>
      <c r="F50" s="331"/>
      <c r="G50" s="319">
        <f t="shared" si="16"/>
        <v>44</v>
      </c>
      <c r="H50" s="794">
        <f aca="true" t="shared" si="30" ref="H50:M50">+H13+H23+H30</f>
        <v>31196</v>
      </c>
      <c r="I50" s="795">
        <f t="shared" si="30"/>
        <v>27715</v>
      </c>
      <c r="J50" s="794">
        <f t="shared" si="30"/>
        <v>0</v>
      </c>
      <c r="K50" s="795">
        <f t="shared" si="30"/>
        <v>0</v>
      </c>
      <c r="L50" s="794">
        <f t="shared" si="30"/>
        <v>31196</v>
      </c>
      <c r="M50" s="796">
        <f t="shared" si="30"/>
        <v>27715</v>
      </c>
      <c r="N50" s="329"/>
    </row>
    <row r="51" spans="1:14" ht="12.75" customHeight="1">
      <c r="A51" s="315"/>
      <c r="B51" s="316"/>
      <c r="C51" s="316"/>
      <c r="D51" s="330"/>
      <c r="E51" s="321" t="s">
        <v>355</v>
      </c>
      <c r="F51" s="331"/>
      <c r="G51" s="319">
        <f t="shared" si="16"/>
        <v>45</v>
      </c>
      <c r="H51" s="794">
        <f aca="true" t="shared" si="31" ref="H51:M51">+H33</f>
        <v>0</v>
      </c>
      <c r="I51" s="795">
        <f t="shared" si="31"/>
        <v>0</v>
      </c>
      <c r="J51" s="794">
        <f t="shared" si="31"/>
        <v>0</v>
      </c>
      <c r="K51" s="795">
        <f t="shared" si="31"/>
        <v>0</v>
      </c>
      <c r="L51" s="794">
        <f t="shared" si="31"/>
        <v>0</v>
      </c>
      <c r="M51" s="796">
        <f t="shared" si="31"/>
        <v>0</v>
      </c>
      <c r="N51" s="329"/>
    </row>
    <row r="52" spans="1:14" ht="12.75" customHeight="1">
      <c r="A52" s="311"/>
      <c r="B52" s="312"/>
      <c r="C52" s="325"/>
      <c r="D52" s="312" t="s">
        <v>356</v>
      </c>
      <c r="E52" s="312"/>
      <c r="F52" s="313"/>
      <c r="G52" s="380">
        <f t="shared" si="16"/>
        <v>46</v>
      </c>
      <c r="H52" s="791">
        <f aca="true" t="shared" si="32" ref="H52:M52">+H53+H54+H55</f>
        <v>13258</v>
      </c>
      <c r="I52" s="792">
        <f t="shared" si="32"/>
        <v>13061</v>
      </c>
      <c r="J52" s="791">
        <f t="shared" si="32"/>
        <v>0</v>
      </c>
      <c r="K52" s="792">
        <f t="shared" si="32"/>
        <v>0</v>
      </c>
      <c r="L52" s="791">
        <f t="shared" si="32"/>
        <v>13258</v>
      </c>
      <c r="M52" s="793">
        <f t="shared" si="32"/>
        <v>13061</v>
      </c>
      <c r="N52" s="332"/>
    </row>
    <row r="53" spans="1:14" ht="12.75" customHeight="1">
      <c r="A53" s="326"/>
      <c r="B53" s="321"/>
      <c r="C53" s="327"/>
      <c r="D53" s="330" t="s">
        <v>271</v>
      </c>
      <c r="E53" s="321" t="s">
        <v>383</v>
      </c>
      <c r="F53" s="328"/>
      <c r="G53" s="383">
        <f t="shared" si="16"/>
        <v>47</v>
      </c>
      <c r="H53" s="794">
        <f aca="true" t="shared" si="33" ref="H53:M53">+H11+H21+H28</f>
        <v>0</v>
      </c>
      <c r="I53" s="795">
        <f t="shared" si="33"/>
        <v>0</v>
      </c>
      <c r="J53" s="794">
        <f t="shared" si="33"/>
        <v>0</v>
      </c>
      <c r="K53" s="795">
        <f t="shared" si="33"/>
        <v>0</v>
      </c>
      <c r="L53" s="794">
        <f t="shared" si="33"/>
        <v>0</v>
      </c>
      <c r="M53" s="796">
        <f t="shared" si="33"/>
        <v>0</v>
      </c>
      <c r="N53" s="320"/>
    </row>
    <row r="54" spans="1:14" ht="12.75" customHeight="1">
      <c r="A54" s="326"/>
      <c r="B54" s="321"/>
      <c r="C54" s="327"/>
      <c r="D54" s="316"/>
      <c r="E54" s="321" t="s">
        <v>357</v>
      </c>
      <c r="F54" s="328"/>
      <c r="G54" s="383">
        <f t="shared" si="16"/>
        <v>48</v>
      </c>
      <c r="H54" s="794">
        <f aca="true" t="shared" si="34" ref="H54:M54">+H17+H24+H31</f>
        <v>13258</v>
      </c>
      <c r="I54" s="795">
        <f t="shared" si="34"/>
        <v>13061</v>
      </c>
      <c r="J54" s="794">
        <f t="shared" si="34"/>
        <v>0</v>
      </c>
      <c r="K54" s="795">
        <f t="shared" si="34"/>
        <v>0</v>
      </c>
      <c r="L54" s="794">
        <f t="shared" si="34"/>
        <v>13258</v>
      </c>
      <c r="M54" s="796">
        <f t="shared" si="34"/>
        <v>13061</v>
      </c>
      <c r="N54" s="320"/>
    </row>
    <row r="55" spans="1:14" ht="12.75" customHeight="1" thickBot="1">
      <c r="A55" s="333"/>
      <c r="B55" s="334"/>
      <c r="C55" s="334"/>
      <c r="D55" s="334"/>
      <c r="E55" s="335" t="s">
        <v>358</v>
      </c>
      <c r="F55" s="336"/>
      <c r="G55" s="337">
        <f t="shared" si="16"/>
        <v>49</v>
      </c>
      <c r="H55" s="797">
        <f aca="true" t="shared" si="35" ref="H55:M55">+H34</f>
        <v>0</v>
      </c>
      <c r="I55" s="798">
        <f t="shared" si="35"/>
        <v>0</v>
      </c>
      <c r="J55" s="797">
        <f t="shared" si="35"/>
        <v>0</v>
      </c>
      <c r="K55" s="798">
        <f t="shared" si="35"/>
        <v>0</v>
      </c>
      <c r="L55" s="797">
        <f t="shared" si="35"/>
        <v>0</v>
      </c>
      <c r="M55" s="799">
        <f t="shared" si="35"/>
        <v>0</v>
      </c>
      <c r="N55" s="332"/>
    </row>
    <row r="56" spans="1:13" ht="12.75">
      <c r="A56" s="297"/>
      <c r="B56" s="297"/>
      <c r="C56" s="297"/>
      <c r="D56" s="297"/>
      <c r="E56" s="297"/>
      <c r="F56" s="297"/>
      <c r="G56" s="299"/>
      <c r="H56" s="297"/>
      <c r="I56" s="297"/>
      <c r="J56" s="297"/>
      <c r="K56" s="297"/>
      <c r="L56" s="297"/>
      <c r="M56" s="297"/>
    </row>
    <row r="57" spans="1:13" ht="12.75">
      <c r="A57" s="297" t="s">
        <v>213</v>
      </c>
      <c r="B57" s="297"/>
      <c r="C57" s="297"/>
      <c r="D57" s="298"/>
      <c r="E57" s="298"/>
      <c r="F57" s="297"/>
      <c r="G57" s="299"/>
      <c r="H57" s="297"/>
      <c r="I57" s="297"/>
      <c r="J57" s="297"/>
      <c r="K57" s="297"/>
      <c r="L57" s="297"/>
      <c r="M57" s="297"/>
    </row>
    <row r="58" spans="1:14" ht="30.75" customHeight="1">
      <c r="A58" s="905" t="s">
        <v>595</v>
      </c>
      <c r="B58" s="905"/>
      <c r="C58" s="905"/>
      <c r="D58" s="905"/>
      <c r="E58" s="905"/>
      <c r="F58" s="905"/>
      <c r="G58" s="905"/>
      <c r="H58" s="905"/>
      <c r="I58" s="905"/>
      <c r="J58" s="905"/>
      <c r="K58" s="905"/>
      <c r="L58" s="905"/>
      <c r="M58" s="905"/>
      <c r="N58" s="905"/>
    </row>
    <row r="59" spans="1:14" ht="42.75" customHeight="1">
      <c r="A59" s="905" t="s">
        <v>380</v>
      </c>
      <c r="B59" s="905"/>
      <c r="C59" s="905"/>
      <c r="D59" s="905"/>
      <c r="E59" s="905"/>
      <c r="F59" s="905"/>
      <c r="G59" s="905"/>
      <c r="H59" s="905"/>
      <c r="I59" s="905"/>
      <c r="J59" s="905"/>
      <c r="K59" s="905"/>
      <c r="L59" s="905"/>
      <c r="M59" s="905"/>
      <c r="N59" s="905"/>
    </row>
    <row r="60" spans="1:14" ht="17.25" customHeight="1">
      <c r="A60" s="905" t="s">
        <v>432</v>
      </c>
      <c r="B60" s="905"/>
      <c r="C60" s="905"/>
      <c r="D60" s="905"/>
      <c r="E60" s="905"/>
      <c r="F60" s="905"/>
      <c r="G60" s="905"/>
      <c r="H60" s="905"/>
      <c r="I60" s="905"/>
      <c r="J60" s="905"/>
      <c r="K60" s="905"/>
      <c r="L60" s="905"/>
      <c r="M60" s="905"/>
      <c r="N60" s="905"/>
    </row>
    <row r="61" spans="1:13" ht="15.75" customHeight="1">
      <c r="A61" s="434" t="s">
        <v>433</v>
      </c>
      <c r="B61" s="297"/>
      <c r="C61" s="297"/>
      <c r="D61" s="297"/>
      <c r="E61" s="297"/>
      <c r="F61" s="297"/>
      <c r="G61" s="299"/>
      <c r="H61" s="297"/>
      <c r="I61" s="297"/>
      <c r="J61" s="297"/>
      <c r="K61" s="297"/>
      <c r="L61" s="297"/>
      <c r="M61" s="297"/>
    </row>
    <row r="62" spans="1:13" ht="12.75">
      <c r="A62" s="297"/>
      <c r="B62" s="297"/>
      <c r="C62" s="297"/>
      <c r="D62" s="297"/>
      <c r="E62" s="297"/>
      <c r="F62" s="297"/>
      <c r="G62" s="299"/>
      <c r="H62" s="297"/>
      <c r="I62" s="297"/>
      <c r="J62" s="297"/>
      <c r="K62" s="297"/>
      <c r="L62" s="297"/>
      <c r="M62" s="297"/>
    </row>
    <row r="63" spans="1:13" ht="12.75">
      <c r="A63" s="297"/>
      <c r="B63" s="297"/>
      <c r="C63" s="297"/>
      <c r="D63" s="297"/>
      <c r="E63" s="297"/>
      <c r="F63" s="297"/>
      <c r="G63" s="299"/>
      <c r="H63" s="297"/>
      <c r="I63" s="297"/>
      <c r="J63" s="297"/>
      <c r="K63" s="297"/>
      <c r="L63" s="297"/>
      <c r="M63" s="297"/>
    </row>
    <row r="64" spans="1:13" ht="12.75">
      <c r="A64" s="297"/>
      <c r="B64" s="297"/>
      <c r="C64" s="297"/>
      <c r="D64" s="297"/>
      <c r="E64" s="297"/>
      <c r="F64" s="297"/>
      <c r="G64" s="299"/>
      <c r="H64" s="297"/>
      <c r="I64" s="297"/>
      <c r="J64" s="297"/>
      <c r="K64" s="297"/>
      <c r="L64" s="297"/>
      <c r="M64" s="297"/>
    </row>
  </sheetData>
  <sheetProtection/>
  <mergeCells count="13">
    <mergeCell ref="L3:M3"/>
    <mergeCell ref="B7:F7"/>
    <mergeCell ref="A6:F6"/>
    <mergeCell ref="A3:F5"/>
    <mergeCell ref="G3:G5"/>
    <mergeCell ref="H3:I3"/>
    <mergeCell ref="J3:K3"/>
    <mergeCell ref="A58:N58"/>
    <mergeCell ref="A59:N59"/>
    <mergeCell ref="A60:N60"/>
    <mergeCell ref="A47:F47"/>
    <mergeCell ref="A36:F36"/>
    <mergeCell ref="B32:F32"/>
  </mergeCells>
  <printOptions/>
  <pageMargins left="0.3937007874015748" right="0.3937007874015748" top="0.3937007874015748" bottom="0.3937007874015748" header="0" footer="0.15748031496062992"/>
  <pageSetup fitToHeight="3" horizontalDpi="600" verticalDpi="600" orientation="landscape" paperSize="9" scale="8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P43"/>
  <sheetViews>
    <sheetView zoomScale="89" zoomScaleNormal="89" zoomScalePageLayoutView="0" workbookViewId="0" topLeftCell="A1">
      <selection activeCell="D21" sqref="D21:E21"/>
    </sheetView>
  </sheetViews>
  <sheetFormatPr defaultColWidth="10.57421875" defaultRowHeight="15"/>
  <cols>
    <col min="1" max="1" width="4.28125" style="129" customWidth="1"/>
    <col min="2" max="2" width="6.7109375" style="129" customWidth="1"/>
    <col min="3" max="3" width="49.421875" style="129" customWidth="1"/>
    <col min="4" max="4" width="12.28125" style="129" customWidth="1"/>
    <col min="5" max="6" width="10.8515625" style="129" customWidth="1"/>
    <col min="7" max="8" width="11.28125" style="129" customWidth="1"/>
    <col min="9" max="9" width="11.57421875" style="129" customWidth="1"/>
    <col min="10" max="10" width="9.7109375" style="129" customWidth="1"/>
    <col min="11" max="11" width="10.00390625" style="129" customWidth="1"/>
    <col min="12" max="12" width="10.140625" style="129" customWidth="1"/>
    <col min="13" max="13" width="13.7109375" style="129" customWidth="1"/>
    <col min="14" max="14" width="1.7109375" style="129" customWidth="1"/>
    <col min="15" max="15" width="11.28125" style="129" customWidth="1"/>
    <col min="16" max="16" width="12.00390625" style="129" customWidth="1"/>
    <col min="17" max="249" width="9.140625" style="129" customWidth="1"/>
    <col min="250" max="250" width="59.7109375" style="129" customWidth="1"/>
    <col min="251" max="16384" width="10.57421875" style="129" customWidth="1"/>
  </cols>
  <sheetData>
    <row r="1" ht="15.75">
      <c r="A1" s="352" t="s">
        <v>596</v>
      </c>
    </row>
    <row r="2" spans="1:3" ht="15.75">
      <c r="A2" s="352"/>
      <c r="C2" s="133" t="s">
        <v>387</v>
      </c>
    </row>
    <row r="3" spans="3:16" ht="13.5" customHeight="1" thickBot="1">
      <c r="C3" s="129" t="s">
        <v>641</v>
      </c>
      <c r="P3" s="367" t="s">
        <v>91</v>
      </c>
    </row>
    <row r="4" spans="1:16" ht="39" customHeight="1">
      <c r="A4" s="948" t="s">
        <v>71</v>
      </c>
      <c r="B4" s="938" t="s">
        <v>293</v>
      </c>
      <c r="C4" s="939"/>
      <c r="D4" s="944" t="s">
        <v>258</v>
      </c>
      <c r="E4" s="935"/>
      <c r="F4" s="935" t="s">
        <v>259</v>
      </c>
      <c r="G4" s="935"/>
      <c r="H4" s="935" t="s">
        <v>260</v>
      </c>
      <c r="I4" s="935"/>
      <c r="J4" s="931" t="s">
        <v>397</v>
      </c>
      <c r="K4" s="932"/>
      <c r="L4" s="933"/>
      <c r="M4" s="945" t="s">
        <v>265</v>
      </c>
      <c r="N4" s="133"/>
      <c r="O4" s="955" t="s">
        <v>395</v>
      </c>
      <c r="P4" s="953" t="s">
        <v>261</v>
      </c>
    </row>
    <row r="5" spans="1:16" ht="13.5" customHeight="1">
      <c r="A5" s="949"/>
      <c r="B5" s="940"/>
      <c r="C5" s="941"/>
      <c r="D5" s="353" t="s">
        <v>294</v>
      </c>
      <c r="E5" s="285" t="s">
        <v>295</v>
      </c>
      <c r="F5" s="345" t="s">
        <v>215</v>
      </c>
      <c r="G5" s="285" t="s">
        <v>220</v>
      </c>
      <c r="H5" s="345" t="s">
        <v>215</v>
      </c>
      <c r="I5" s="285" t="s">
        <v>220</v>
      </c>
      <c r="J5" s="354" t="s">
        <v>279</v>
      </c>
      <c r="K5" s="354" t="s">
        <v>280</v>
      </c>
      <c r="L5" s="354" t="s">
        <v>281</v>
      </c>
      <c r="M5" s="946"/>
      <c r="N5" s="133"/>
      <c r="O5" s="956"/>
      <c r="P5" s="954"/>
    </row>
    <row r="6" spans="1:16" ht="15" customHeight="1" thickBot="1">
      <c r="A6" s="950"/>
      <c r="B6" s="942"/>
      <c r="C6" s="943"/>
      <c r="D6" s="355" t="s">
        <v>146</v>
      </c>
      <c r="E6" s="287" t="s">
        <v>147</v>
      </c>
      <c r="F6" s="287" t="s">
        <v>148</v>
      </c>
      <c r="G6" s="287" t="s">
        <v>149</v>
      </c>
      <c r="H6" s="287" t="s">
        <v>217</v>
      </c>
      <c r="I6" s="287" t="s">
        <v>218</v>
      </c>
      <c r="J6" s="288" t="s">
        <v>152</v>
      </c>
      <c r="K6" s="356" t="s">
        <v>153</v>
      </c>
      <c r="L6" s="356" t="s">
        <v>154</v>
      </c>
      <c r="M6" s="289" t="s">
        <v>359</v>
      </c>
      <c r="N6" s="133"/>
      <c r="O6" s="346" t="s">
        <v>187</v>
      </c>
      <c r="P6" s="289" t="s">
        <v>282</v>
      </c>
    </row>
    <row r="7" spans="1:16" s="135" customFormat="1" ht="16.5" customHeight="1">
      <c r="A7" s="373">
        <f aca="true" t="shared" si="0" ref="A7:A32">+A6+1</f>
        <v>1</v>
      </c>
      <c r="B7" s="370" t="s">
        <v>219</v>
      </c>
      <c r="C7" s="374"/>
      <c r="D7" s="706">
        <f aca="true" t="shared" si="1" ref="D7:M7">+D8+D17</f>
        <v>31196</v>
      </c>
      <c r="E7" s="706">
        <f t="shared" si="1"/>
        <v>27715</v>
      </c>
      <c r="F7" s="706">
        <f t="shared" si="1"/>
        <v>0</v>
      </c>
      <c r="G7" s="706">
        <f t="shared" si="1"/>
        <v>0</v>
      </c>
      <c r="H7" s="706">
        <f t="shared" si="1"/>
        <v>31196</v>
      </c>
      <c r="I7" s="706">
        <f t="shared" si="1"/>
        <v>27715</v>
      </c>
      <c r="J7" s="706">
        <f t="shared" si="1"/>
        <v>0</v>
      </c>
      <c r="K7" s="706">
        <f t="shared" si="1"/>
        <v>3481</v>
      </c>
      <c r="L7" s="706">
        <f t="shared" si="1"/>
        <v>0</v>
      </c>
      <c r="M7" s="709">
        <f t="shared" si="1"/>
        <v>3481</v>
      </c>
      <c r="N7" s="710"/>
      <c r="O7" s="705">
        <f>+O8+O17</f>
        <v>0</v>
      </c>
      <c r="P7" s="709">
        <f>+P8+P17</f>
        <v>27715</v>
      </c>
    </row>
    <row r="8" spans="1:16" s="133" customFormat="1" ht="14.25" customHeight="1">
      <c r="A8" s="369">
        <f t="shared" si="0"/>
        <v>2</v>
      </c>
      <c r="B8" s="951" t="s">
        <v>367</v>
      </c>
      <c r="C8" s="952"/>
      <c r="D8" s="712">
        <f aca="true" t="shared" si="2" ref="D8:M8">SUM(D9:D16)</f>
        <v>30916</v>
      </c>
      <c r="E8" s="712">
        <f t="shared" si="2"/>
        <v>27435</v>
      </c>
      <c r="F8" s="712">
        <f t="shared" si="2"/>
        <v>0</v>
      </c>
      <c r="G8" s="712">
        <f t="shared" si="2"/>
        <v>0</v>
      </c>
      <c r="H8" s="712">
        <f t="shared" si="2"/>
        <v>30916</v>
      </c>
      <c r="I8" s="712">
        <f t="shared" si="2"/>
        <v>27435</v>
      </c>
      <c r="J8" s="712">
        <f t="shared" si="2"/>
        <v>0</v>
      </c>
      <c r="K8" s="712">
        <f t="shared" si="2"/>
        <v>3481</v>
      </c>
      <c r="L8" s="712">
        <f t="shared" si="2"/>
        <v>0</v>
      </c>
      <c r="M8" s="715">
        <f t="shared" si="2"/>
        <v>3481</v>
      </c>
      <c r="N8" s="721"/>
      <c r="O8" s="711">
        <f>SUM(O9:O16)</f>
        <v>0</v>
      </c>
      <c r="P8" s="715">
        <f>SUM(P9:P16)</f>
        <v>27435</v>
      </c>
    </row>
    <row r="9" spans="1:16" ht="12.75" customHeight="1">
      <c r="A9" s="375">
        <f t="shared" si="0"/>
        <v>3</v>
      </c>
      <c r="B9" s="357" t="s">
        <v>446</v>
      </c>
      <c r="C9" s="358" t="s">
        <v>447</v>
      </c>
      <c r="D9" s="717">
        <v>25650</v>
      </c>
      <c r="E9" s="717">
        <v>22218</v>
      </c>
      <c r="F9" s="717"/>
      <c r="G9" s="717"/>
      <c r="H9" s="717">
        <f aca="true" t="shared" si="3" ref="H9:H31">+D9+F9</f>
        <v>25650</v>
      </c>
      <c r="I9" s="717">
        <f aca="true" t="shared" si="4" ref="I9:I31">+E9+G9</f>
        <v>22218</v>
      </c>
      <c r="J9" s="717"/>
      <c r="K9" s="717">
        <v>3432</v>
      </c>
      <c r="L9" s="717"/>
      <c r="M9" s="720">
        <f aca="true" t="shared" si="5" ref="M9:M31">+H9-I9</f>
        <v>3432</v>
      </c>
      <c r="N9" s="779"/>
      <c r="O9" s="716"/>
      <c r="P9" s="720">
        <f aca="true" t="shared" si="6" ref="P9:P31">+I9+O9</f>
        <v>22218</v>
      </c>
    </row>
    <row r="10" spans="1:16" ht="12.75" customHeight="1">
      <c r="A10" s="375">
        <f>A9+1</f>
        <v>4</v>
      </c>
      <c r="B10" s="357" t="s">
        <v>283</v>
      </c>
      <c r="C10" s="358" t="s">
        <v>284</v>
      </c>
      <c r="D10" s="717">
        <v>2115</v>
      </c>
      <c r="E10" s="717">
        <v>2115</v>
      </c>
      <c r="F10" s="717"/>
      <c r="G10" s="717"/>
      <c r="H10" s="717">
        <f t="shared" si="3"/>
        <v>2115</v>
      </c>
      <c r="I10" s="717">
        <f t="shared" si="4"/>
        <v>2115</v>
      </c>
      <c r="J10" s="717"/>
      <c r="K10" s="717"/>
      <c r="L10" s="717"/>
      <c r="M10" s="720">
        <f t="shared" si="5"/>
        <v>0</v>
      </c>
      <c r="N10" s="779"/>
      <c r="O10" s="716"/>
      <c r="P10" s="720">
        <f t="shared" si="6"/>
        <v>2115</v>
      </c>
    </row>
    <row r="11" spans="1:16" ht="12.75" customHeight="1">
      <c r="A11" s="375">
        <f t="shared" si="0"/>
        <v>5</v>
      </c>
      <c r="B11" s="436" t="s">
        <v>285</v>
      </c>
      <c r="C11" s="437" t="s">
        <v>448</v>
      </c>
      <c r="D11" s="717">
        <v>12</v>
      </c>
      <c r="E11" s="717">
        <v>12</v>
      </c>
      <c r="F11" s="717"/>
      <c r="G11" s="717"/>
      <c r="H11" s="717">
        <f t="shared" si="3"/>
        <v>12</v>
      </c>
      <c r="I11" s="717">
        <f t="shared" si="4"/>
        <v>12</v>
      </c>
      <c r="J11" s="717"/>
      <c r="K11" s="717"/>
      <c r="L11" s="717"/>
      <c r="M11" s="720">
        <f t="shared" si="5"/>
        <v>0</v>
      </c>
      <c r="N11" s="779"/>
      <c r="O11" s="716"/>
      <c r="P11" s="720">
        <f t="shared" si="6"/>
        <v>12</v>
      </c>
    </row>
    <row r="12" spans="1:16" ht="13.5" customHeight="1">
      <c r="A12" s="375">
        <f t="shared" si="0"/>
        <v>6</v>
      </c>
      <c r="B12" s="357" t="s">
        <v>286</v>
      </c>
      <c r="C12" s="358" t="s">
        <v>287</v>
      </c>
      <c r="D12" s="717">
        <f>286+710</f>
        <v>996</v>
      </c>
      <c r="E12" s="717">
        <v>996</v>
      </c>
      <c r="F12" s="717"/>
      <c r="G12" s="717"/>
      <c r="H12" s="717">
        <f>+D12+F12</f>
        <v>996</v>
      </c>
      <c r="I12" s="717">
        <f t="shared" si="4"/>
        <v>996</v>
      </c>
      <c r="J12" s="717"/>
      <c r="K12" s="717"/>
      <c r="L12" s="717"/>
      <c r="M12" s="720">
        <f t="shared" si="5"/>
        <v>0</v>
      </c>
      <c r="N12" s="779"/>
      <c r="O12" s="716"/>
      <c r="P12" s="720">
        <f t="shared" si="6"/>
        <v>996</v>
      </c>
    </row>
    <row r="13" spans="1:16" ht="13.5" customHeight="1">
      <c r="A13" s="375">
        <f t="shared" si="0"/>
        <v>7</v>
      </c>
      <c r="B13" s="357" t="s">
        <v>290</v>
      </c>
      <c r="C13" s="358" t="s">
        <v>452</v>
      </c>
      <c r="D13" s="717">
        <v>2143</v>
      </c>
      <c r="E13" s="717">
        <v>2094</v>
      </c>
      <c r="F13" s="717"/>
      <c r="G13" s="717"/>
      <c r="H13" s="717">
        <f>+D13+F13</f>
        <v>2143</v>
      </c>
      <c r="I13" s="717">
        <f>+E13+G13</f>
        <v>2094</v>
      </c>
      <c r="J13" s="717"/>
      <c r="K13" s="717">
        <v>49</v>
      </c>
      <c r="L13" s="717"/>
      <c r="M13" s="720">
        <f t="shared" si="5"/>
        <v>49</v>
      </c>
      <c r="N13" s="779"/>
      <c r="O13" s="716"/>
      <c r="P13" s="720">
        <f t="shared" si="6"/>
        <v>2094</v>
      </c>
    </row>
    <row r="14" spans="1:16" ht="12.75" customHeight="1">
      <c r="A14" s="375">
        <f t="shared" si="0"/>
        <v>8</v>
      </c>
      <c r="B14" s="357" t="s">
        <v>449</v>
      </c>
      <c r="C14" s="359" t="s">
        <v>288</v>
      </c>
      <c r="D14" s="717"/>
      <c r="E14" s="717"/>
      <c r="F14" s="717"/>
      <c r="G14" s="717"/>
      <c r="H14" s="717">
        <f t="shared" si="3"/>
        <v>0</v>
      </c>
      <c r="I14" s="717">
        <f t="shared" si="4"/>
        <v>0</v>
      </c>
      <c r="J14" s="717"/>
      <c r="K14" s="717"/>
      <c r="L14" s="717"/>
      <c r="M14" s="720">
        <f t="shared" si="5"/>
        <v>0</v>
      </c>
      <c r="N14" s="779"/>
      <c r="O14" s="716"/>
      <c r="P14" s="720">
        <f t="shared" si="6"/>
        <v>0</v>
      </c>
    </row>
    <row r="15" spans="1:16" ht="12.75" customHeight="1">
      <c r="A15" s="375">
        <f t="shared" si="0"/>
        <v>9</v>
      </c>
      <c r="B15" s="360" t="s">
        <v>450</v>
      </c>
      <c r="C15" s="361" t="s">
        <v>289</v>
      </c>
      <c r="D15" s="717"/>
      <c r="E15" s="717"/>
      <c r="F15" s="717"/>
      <c r="G15" s="717"/>
      <c r="H15" s="717">
        <f t="shared" si="3"/>
        <v>0</v>
      </c>
      <c r="I15" s="717">
        <f t="shared" si="4"/>
        <v>0</v>
      </c>
      <c r="J15" s="717"/>
      <c r="K15" s="717"/>
      <c r="L15" s="717"/>
      <c r="M15" s="720">
        <f t="shared" si="5"/>
        <v>0</v>
      </c>
      <c r="N15" s="779"/>
      <c r="O15" s="716"/>
      <c r="P15" s="720">
        <f t="shared" si="6"/>
        <v>0</v>
      </c>
    </row>
    <row r="16" spans="1:16" ht="12.75" customHeight="1">
      <c r="A16" s="375">
        <f t="shared" si="0"/>
        <v>10</v>
      </c>
      <c r="B16" s="360"/>
      <c r="C16" s="362" t="s">
        <v>296</v>
      </c>
      <c r="D16" s="717"/>
      <c r="E16" s="717"/>
      <c r="F16" s="717"/>
      <c r="G16" s="717"/>
      <c r="H16" s="717">
        <f t="shared" si="3"/>
        <v>0</v>
      </c>
      <c r="I16" s="717">
        <f t="shared" si="4"/>
        <v>0</v>
      </c>
      <c r="J16" s="717"/>
      <c r="K16" s="717"/>
      <c r="L16" s="717"/>
      <c r="M16" s="720">
        <f t="shared" si="5"/>
        <v>0</v>
      </c>
      <c r="N16" s="779"/>
      <c r="O16" s="716"/>
      <c r="P16" s="720">
        <f t="shared" si="6"/>
        <v>0</v>
      </c>
    </row>
    <row r="17" spans="1:16" s="133" customFormat="1" ht="12.75" customHeight="1">
      <c r="A17" s="369">
        <f t="shared" si="0"/>
        <v>11</v>
      </c>
      <c r="B17" s="929" t="s">
        <v>368</v>
      </c>
      <c r="C17" s="930"/>
      <c r="D17" s="712">
        <f aca="true" t="shared" si="7" ref="D17:M17">SUM(D18:D22)</f>
        <v>280</v>
      </c>
      <c r="E17" s="712">
        <v>280</v>
      </c>
      <c r="F17" s="712">
        <f t="shared" si="7"/>
        <v>0</v>
      </c>
      <c r="G17" s="712">
        <f t="shared" si="7"/>
        <v>0</v>
      </c>
      <c r="H17" s="712">
        <f t="shared" si="7"/>
        <v>280</v>
      </c>
      <c r="I17" s="712">
        <f t="shared" si="7"/>
        <v>280</v>
      </c>
      <c r="J17" s="712">
        <f t="shared" si="7"/>
        <v>0</v>
      </c>
      <c r="K17" s="712">
        <f t="shared" si="7"/>
        <v>0</v>
      </c>
      <c r="L17" s="712">
        <f t="shared" si="7"/>
        <v>0</v>
      </c>
      <c r="M17" s="715">
        <f t="shared" si="7"/>
        <v>0</v>
      </c>
      <c r="N17" s="721"/>
      <c r="O17" s="711">
        <f>SUM(O18:O22)</f>
        <v>0</v>
      </c>
      <c r="P17" s="715">
        <f>SUM(P18:P22)</f>
        <v>280</v>
      </c>
    </row>
    <row r="18" spans="1:16" s="133" customFormat="1" ht="12.75" customHeight="1">
      <c r="A18" s="451">
        <f>A17+1</f>
        <v>12</v>
      </c>
      <c r="B18" s="436" t="s">
        <v>285</v>
      </c>
      <c r="C18" s="437" t="s">
        <v>448</v>
      </c>
      <c r="D18" s="717">
        <v>0</v>
      </c>
      <c r="E18" s="717"/>
      <c r="F18" s="717"/>
      <c r="G18" s="717"/>
      <c r="H18" s="717">
        <f t="shared" si="3"/>
        <v>0</v>
      </c>
      <c r="I18" s="717">
        <f t="shared" si="4"/>
        <v>0</v>
      </c>
      <c r="J18" s="717"/>
      <c r="K18" s="717"/>
      <c r="L18" s="717"/>
      <c r="M18" s="720">
        <f t="shared" si="5"/>
        <v>0</v>
      </c>
      <c r="N18" s="779"/>
      <c r="O18" s="716"/>
      <c r="P18" s="720">
        <f t="shared" si="6"/>
        <v>0</v>
      </c>
    </row>
    <row r="19" spans="1:16" ht="12.75" customHeight="1">
      <c r="A19" s="375">
        <f>A18+1</f>
        <v>13</v>
      </c>
      <c r="B19" s="357" t="s">
        <v>286</v>
      </c>
      <c r="C19" s="358" t="s">
        <v>287</v>
      </c>
      <c r="D19" s="717">
        <v>0</v>
      </c>
      <c r="E19" s="717"/>
      <c r="F19" s="717"/>
      <c r="G19" s="717"/>
      <c r="H19" s="717">
        <f t="shared" si="3"/>
        <v>0</v>
      </c>
      <c r="I19" s="717">
        <f t="shared" si="4"/>
        <v>0</v>
      </c>
      <c r="J19" s="717"/>
      <c r="K19" s="717"/>
      <c r="L19" s="717"/>
      <c r="M19" s="720">
        <f t="shared" si="5"/>
        <v>0</v>
      </c>
      <c r="N19" s="779"/>
      <c r="O19" s="716"/>
      <c r="P19" s="720">
        <f t="shared" si="6"/>
        <v>0</v>
      </c>
    </row>
    <row r="20" spans="1:16" ht="12.75" customHeight="1">
      <c r="A20" s="375">
        <f>A19+1</f>
        <v>14</v>
      </c>
      <c r="B20" s="357" t="s">
        <v>290</v>
      </c>
      <c r="C20" s="358" t="s">
        <v>536</v>
      </c>
      <c r="D20" s="717">
        <v>0</v>
      </c>
      <c r="E20" s="717"/>
      <c r="F20" s="717"/>
      <c r="G20" s="717"/>
      <c r="H20" s="717">
        <f t="shared" si="3"/>
        <v>0</v>
      </c>
      <c r="I20" s="717">
        <f t="shared" si="4"/>
        <v>0</v>
      </c>
      <c r="J20" s="717"/>
      <c r="K20" s="717"/>
      <c r="L20" s="717"/>
      <c r="M20" s="720">
        <f t="shared" si="5"/>
        <v>0</v>
      </c>
      <c r="N20" s="779"/>
      <c r="O20" s="716"/>
      <c r="P20" s="720">
        <f t="shared" si="6"/>
        <v>0</v>
      </c>
    </row>
    <row r="21" spans="1:16" ht="12.75" customHeight="1">
      <c r="A21" s="375">
        <f t="shared" si="0"/>
        <v>15</v>
      </c>
      <c r="B21" s="357" t="s">
        <v>291</v>
      </c>
      <c r="C21" s="358" t="s">
        <v>292</v>
      </c>
      <c r="D21" s="717">
        <v>280</v>
      </c>
      <c r="E21" s="717">
        <v>280</v>
      </c>
      <c r="F21" s="717"/>
      <c r="G21" s="717"/>
      <c r="H21" s="717">
        <f t="shared" si="3"/>
        <v>280</v>
      </c>
      <c r="I21" s="717">
        <f t="shared" si="4"/>
        <v>280</v>
      </c>
      <c r="J21" s="717"/>
      <c r="K21" s="717"/>
      <c r="L21" s="717"/>
      <c r="M21" s="720">
        <f t="shared" si="5"/>
        <v>0</v>
      </c>
      <c r="N21" s="779"/>
      <c r="O21" s="716"/>
      <c r="P21" s="720">
        <f t="shared" si="6"/>
        <v>280</v>
      </c>
    </row>
    <row r="22" spans="1:16" ht="12.75" customHeight="1">
      <c r="A22" s="375">
        <f t="shared" si="0"/>
        <v>16</v>
      </c>
      <c r="B22" s="360"/>
      <c r="C22" s="362" t="s">
        <v>296</v>
      </c>
      <c r="D22" s="717"/>
      <c r="E22" s="717"/>
      <c r="F22" s="717"/>
      <c r="G22" s="717"/>
      <c r="H22" s="717">
        <f t="shared" si="3"/>
        <v>0</v>
      </c>
      <c r="I22" s="717">
        <f t="shared" si="4"/>
        <v>0</v>
      </c>
      <c r="J22" s="717"/>
      <c r="K22" s="717"/>
      <c r="L22" s="717"/>
      <c r="M22" s="720">
        <f t="shared" si="5"/>
        <v>0</v>
      </c>
      <c r="N22" s="779"/>
      <c r="O22" s="716"/>
      <c r="P22" s="720">
        <f t="shared" si="6"/>
        <v>0</v>
      </c>
    </row>
    <row r="23" spans="1:16" s="135" customFormat="1" ht="12.75" customHeight="1">
      <c r="A23" s="373">
        <f t="shared" si="0"/>
        <v>17</v>
      </c>
      <c r="B23" s="936" t="s">
        <v>303</v>
      </c>
      <c r="C23" s="937"/>
      <c r="D23" s="728">
        <f>+D24</f>
        <v>0</v>
      </c>
      <c r="E23" s="728">
        <f aca="true" t="shared" si="8" ref="E23:P24">+E24</f>
        <v>0</v>
      </c>
      <c r="F23" s="728">
        <f t="shared" si="8"/>
        <v>0</v>
      </c>
      <c r="G23" s="728">
        <f t="shared" si="8"/>
        <v>0</v>
      </c>
      <c r="H23" s="728">
        <f t="shared" si="8"/>
        <v>0</v>
      </c>
      <c r="I23" s="728">
        <f t="shared" si="8"/>
        <v>0</v>
      </c>
      <c r="J23" s="728">
        <f t="shared" si="8"/>
        <v>0</v>
      </c>
      <c r="K23" s="728">
        <f t="shared" si="8"/>
        <v>0</v>
      </c>
      <c r="L23" s="728">
        <f t="shared" si="8"/>
        <v>0</v>
      </c>
      <c r="M23" s="731">
        <f t="shared" si="8"/>
        <v>0</v>
      </c>
      <c r="N23" s="710"/>
      <c r="O23" s="727">
        <f t="shared" si="8"/>
        <v>0</v>
      </c>
      <c r="P23" s="731">
        <f t="shared" si="8"/>
        <v>0</v>
      </c>
    </row>
    <row r="24" spans="1:16" s="137" customFormat="1" ht="12.75" customHeight="1">
      <c r="A24" s="369">
        <f t="shared" si="0"/>
        <v>18</v>
      </c>
      <c r="B24" s="947" t="s">
        <v>369</v>
      </c>
      <c r="C24" s="930"/>
      <c r="D24" s="712">
        <f>+D25</f>
        <v>0</v>
      </c>
      <c r="E24" s="712">
        <f t="shared" si="8"/>
        <v>0</v>
      </c>
      <c r="F24" s="712">
        <f t="shared" si="8"/>
        <v>0</v>
      </c>
      <c r="G24" s="712">
        <f t="shared" si="8"/>
        <v>0</v>
      </c>
      <c r="H24" s="712">
        <f t="shared" si="8"/>
        <v>0</v>
      </c>
      <c r="I24" s="712">
        <f t="shared" si="8"/>
        <v>0</v>
      </c>
      <c r="J24" s="712">
        <f t="shared" si="8"/>
        <v>0</v>
      </c>
      <c r="K24" s="712">
        <f t="shared" si="8"/>
        <v>0</v>
      </c>
      <c r="L24" s="712">
        <f t="shared" si="8"/>
        <v>0</v>
      </c>
      <c r="M24" s="715">
        <f t="shared" si="8"/>
        <v>0</v>
      </c>
      <c r="N24" s="721"/>
      <c r="O24" s="711">
        <f t="shared" si="8"/>
        <v>0</v>
      </c>
      <c r="P24" s="715">
        <f t="shared" si="8"/>
        <v>0</v>
      </c>
    </row>
    <row r="25" spans="1:16" ht="12.75" customHeight="1">
      <c r="A25" s="375">
        <f t="shared" si="0"/>
        <v>19</v>
      </c>
      <c r="B25" s="357"/>
      <c r="C25" s="362" t="s">
        <v>296</v>
      </c>
      <c r="D25" s="717"/>
      <c r="E25" s="717"/>
      <c r="F25" s="717"/>
      <c r="G25" s="717"/>
      <c r="H25" s="717">
        <f t="shared" si="3"/>
        <v>0</v>
      </c>
      <c r="I25" s="717">
        <f t="shared" si="4"/>
        <v>0</v>
      </c>
      <c r="J25" s="717"/>
      <c r="K25" s="717"/>
      <c r="L25" s="717"/>
      <c r="M25" s="720">
        <f t="shared" si="5"/>
        <v>0</v>
      </c>
      <c r="N25" s="779"/>
      <c r="O25" s="716"/>
      <c r="P25" s="720">
        <f t="shared" si="6"/>
        <v>0</v>
      </c>
    </row>
    <row r="26" spans="1:16" ht="12.75" customHeight="1">
      <c r="A26" s="373">
        <f t="shared" si="0"/>
        <v>20</v>
      </c>
      <c r="B26" s="936" t="s">
        <v>301</v>
      </c>
      <c r="C26" s="937"/>
      <c r="D26" s="728">
        <f>+D27</f>
        <v>0</v>
      </c>
      <c r="E26" s="728">
        <f aca="true" t="shared" si="9" ref="E26:P27">+E27</f>
        <v>0</v>
      </c>
      <c r="F26" s="728">
        <f t="shared" si="9"/>
        <v>0</v>
      </c>
      <c r="G26" s="728">
        <f t="shared" si="9"/>
        <v>0</v>
      </c>
      <c r="H26" s="728">
        <f t="shared" si="9"/>
        <v>0</v>
      </c>
      <c r="I26" s="728">
        <f t="shared" si="9"/>
        <v>0</v>
      </c>
      <c r="J26" s="728">
        <f t="shared" si="9"/>
        <v>0</v>
      </c>
      <c r="K26" s="728">
        <f t="shared" si="9"/>
        <v>0</v>
      </c>
      <c r="L26" s="728">
        <f t="shared" si="9"/>
        <v>0</v>
      </c>
      <c r="M26" s="731">
        <f t="shared" si="9"/>
        <v>0</v>
      </c>
      <c r="N26" s="710"/>
      <c r="O26" s="727">
        <f t="shared" si="9"/>
        <v>0</v>
      </c>
      <c r="P26" s="731">
        <f t="shared" si="9"/>
        <v>0</v>
      </c>
    </row>
    <row r="27" spans="1:16" ht="12.75" customHeight="1">
      <c r="A27" s="369">
        <f t="shared" si="0"/>
        <v>21</v>
      </c>
      <c r="B27" s="947" t="s">
        <v>369</v>
      </c>
      <c r="C27" s="930"/>
      <c r="D27" s="712">
        <f>+D28</f>
        <v>0</v>
      </c>
      <c r="E27" s="712">
        <f t="shared" si="9"/>
        <v>0</v>
      </c>
      <c r="F27" s="712">
        <f t="shared" si="9"/>
        <v>0</v>
      </c>
      <c r="G27" s="712">
        <f t="shared" si="9"/>
        <v>0</v>
      </c>
      <c r="H27" s="712">
        <f t="shared" si="9"/>
        <v>0</v>
      </c>
      <c r="I27" s="712">
        <f t="shared" si="9"/>
        <v>0</v>
      </c>
      <c r="J27" s="712">
        <f t="shared" si="9"/>
        <v>0</v>
      </c>
      <c r="K27" s="712">
        <f t="shared" si="9"/>
        <v>0</v>
      </c>
      <c r="L27" s="712">
        <f t="shared" si="9"/>
        <v>0</v>
      </c>
      <c r="M27" s="715">
        <f t="shared" si="9"/>
        <v>0</v>
      </c>
      <c r="N27" s="721"/>
      <c r="O27" s="711">
        <f t="shared" si="9"/>
        <v>0</v>
      </c>
      <c r="P27" s="715">
        <f t="shared" si="9"/>
        <v>0</v>
      </c>
    </row>
    <row r="28" spans="1:16" ht="12.75" customHeight="1">
      <c r="A28" s="375">
        <f t="shared" si="0"/>
        <v>22</v>
      </c>
      <c r="B28" s="378"/>
      <c r="C28" s="362" t="s">
        <v>296</v>
      </c>
      <c r="D28" s="717"/>
      <c r="E28" s="717"/>
      <c r="F28" s="717"/>
      <c r="G28" s="717"/>
      <c r="H28" s="717">
        <f t="shared" si="3"/>
        <v>0</v>
      </c>
      <c r="I28" s="717">
        <f t="shared" si="4"/>
        <v>0</v>
      </c>
      <c r="J28" s="717"/>
      <c r="K28" s="717"/>
      <c r="L28" s="717"/>
      <c r="M28" s="720">
        <f t="shared" si="5"/>
        <v>0</v>
      </c>
      <c r="N28" s="780"/>
      <c r="O28" s="716"/>
      <c r="P28" s="720">
        <f t="shared" si="6"/>
        <v>0</v>
      </c>
    </row>
    <row r="29" spans="1:16" ht="12.75" customHeight="1">
      <c r="A29" s="373">
        <f t="shared" si="0"/>
        <v>23</v>
      </c>
      <c r="B29" s="936" t="s">
        <v>304</v>
      </c>
      <c r="C29" s="937"/>
      <c r="D29" s="728">
        <f>+D30</f>
        <v>0</v>
      </c>
      <c r="E29" s="728">
        <f aca="true" t="shared" si="10" ref="E29:P30">+E30</f>
        <v>0</v>
      </c>
      <c r="F29" s="728">
        <f t="shared" si="10"/>
        <v>0</v>
      </c>
      <c r="G29" s="728">
        <f t="shared" si="10"/>
        <v>0</v>
      </c>
      <c r="H29" s="728">
        <f t="shared" si="10"/>
        <v>0</v>
      </c>
      <c r="I29" s="728">
        <f t="shared" si="10"/>
        <v>0</v>
      </c>
      <c r="J29" s="728">
        <f t="shared" si="10"/>
        <v>0</v>
      </c>
      <c r="K29" s="728">
        <f t="shared" si="10"/>
        <v>0</v>
      </c>
      <c r="L29" s="728">
        <f t="shared" si="10"/>
        <v>0</v>
      </c>
      <c r="M29" s="731">
        <f t="shared" si="10"/>
        <v>0</v>
      </c>
      <c r="N29" s="710"/>
      <c r="O29" s="727">
        <f t="shared" si="10"/>
        <v>0</v>
      </c>
      <c r="P29" s="731">
        <f t="shared" si="10"/>
        <v>0</v>
      </c>
    </row>
    <row r="30" spans="1:16" ht="12.75" customHeight="1">
      <c r="A30" s="369">
        <f t="shared" si="0"/>
        <v>24</v>
      </c>
      <c r="B30" s="947" t="s">
        <v>369</v>
      </c>
      <c r="C30" s="930"/>
      <c r="D30" s="712">
        <f>+D31</f>
        <v>0</v>
      </c>
      <c r="E30" s="712">
        <f t="shared" si="10"/>
        <v>0</v>
      </c>
      <c r="F30" s="712">
        <f t="shared" si="10"/>
        <v>0</v>
      </c>
      <c r="G30" s="712">
        <f t="shared" si="10"/>
        <v>0</v>
      </c>
      <c r="H30" s="712">
        <f t="shared" si="10"/>
        <v>0</v>
      </c>
      <c r="I30" s="712">
        <f t="shared" si="10"/>
        <v>0</v>
      </c>
      <c r="J30" s="712">
        <f t="shared" si="10"/>
        <v>0</v>
      </c>
      <c r="K30" s="712">
        <f t="shared" si="10"/>
        <v>0</v>
      </c>
      <c r="L30" s="712">
        <f t="shared" si="10"/>
        <v>0</v>
      </c>
      <c r="M30" s="715">
        <f t="shared" si="10"/>
        <v>0</v>
      </c>
      <c r="N30" s="721"/>
      <c r="O30" s="711">
        <f t="shared" si="10"/>
        <v>0</v>
      </c>
      <c r="P30" s="715">
        <f t="shared" si="10"/>
        <v>0</v>
      </c>
    </row>
    <row r="31" spans="1:16" ht="12.75" customHeight="1" thickBot="1">
      <c r="A31" s="376">
        <f t="shared" si="0"/>
        <v>25</v>
      </c>
      <c r="B31" s="363"/>
      <c r="C31" s="603" t="s">
        <v>296</v>
      </c>
      <c r="D31" s="717"/>
      <c r="E31" s="717"/>
      <c r="F31" s="717"/>
      <c r="G31" s="717"/>
      <c r="H31" s="717">
        <f t="shared" si="3"/>
        <v>0</v>
      </c>
      <c r="I31" s="717">
        <f t="shared" si="4"/>
        <v>0</v>
      </c>
      <c r="J31" s="717"/>
      <c r="K31" s="717"/>
      <c r="L31" s="717"/>
      <c r="M31" s="720">
        <f t="shared" si="5"/>
        <v>0</v>
      </c>
      <c r="N31" s="779"/>
      <c r="O31" s="716"/>
      <c r="P31" s="720">
        <f t="shared" si="6"/>
        <v>0</v>
      </c>
    </row>
    <row r="32" spans="1:16" s="368" customFormat="1" ht="13.5" customHeight="1" thickBot="1">
      <c r="A32" s="377">
        <f t="shared" si="0"/>
        <v>26</v>
      </c>
      <c r="B32" s="364" t="s">
        <v>264</v>
      </c>
      <c r="C32" s="365"/>
      <c r="D32" s="733">
        <f aca="true" t="shared" si="11" ref="D32:M32">+D7+D23+D26+D29</f>
        <v>31196</v>
      </c>
      <c r="E32" s="733">
        <f t="shared" si="11"/>
        <v>27715</v>
      </c>
      <c r="F32" s="733">
        <f t="shared" si="11"/>
        <v>0</v>
      </c>
      <c r="G32" s="733">
        <f t="shared" si="11"/>
        <v>0</v>
      </c>
      <c r="H32" s="733">
        <f t="shared" si="11"/>
        <v>31196</v>
      </c>
      <c r="I32" s="733">
        <f t="shared" si="11"/>
        <v>27715</v>
      </c>
      <c r="J32" s="733">
        <f t="shared" si="11"/>
        <v>0</v>
      </c>
      <c r="K32" s="733">
        <f t="shared" si="11"/>
        <v>3481</v>
      </c>
      <c r="L32" s="733">
        <f t="shared" si="11"/>
        <v>0</v>
      </c>
      <c r="M32" s="736">
        <f t="shared" si="11"/>
        <v>3481</v>
      </c>
      <c r="N32" s="781"/>
      <c r="O32" s="732">
        <f>+O7+O23+O26+O29</f>
        <v>0</v>
      </c>
      <c r="P32" s="736">
        <f>+P7+P23+P26+P29</f>
        <v>27715</v>
      </c>
    </row>
    <row r="33" spans="1:16" s="392" customFormat="1" ht="13.5" customHeight="1">
      <c r="A33" s="418"/>
      <c r="B33" s="425"/>
      <c r="C33" s="426"/>
      <c r="D33" s="371"/>
      <c r="E33" s="371"/>
      <c r="F33" s="371"/>
      <c r="G33" s="371"/>
      <c r="H33" s="371"/>
      <c r="I33" s="371"/>
      <c r="J33" s="371"/>
      <c r="K33" s="371"/>
      <c r="L33" s="371"/>
      <c r="M33" s="371"/>
      <c r="O33" s="371"/>
      <c r="P33" s="371"/>
    </row>
    <row r="34" ht="22.5" customHeight="1">
      <c r="A34" s="133" t="s">
        <v>213</v>
      </c>
    </row>
    <row r="35" spans="1:16" ht="57" customHeight="1">
      <c r="A35" s="934" t="s">
        <v>598</v>
      </c>
      <c r="B35" s="934"/>
      <c r="C35" s="934"/>
      <c r="D35" s="934"/>
      <c r="E35" s="934"/>
      <c r="F35" s="934"/>
      <c r="G35" s="934"/>
      <c r="H35" s="934"/>
      <c r="I35" s="934"/>
      <c r="J35" s="934"/>
      <c r="K35" s="934"/>
      <c r="L35" s="934"/>
      <c r="M35" s="934"/>
      <c r="N35" s="934"/>
      <c r="O35" s="934"/>
      <c r="P35" s="934"/>
    </row>
    <row r="36" spans="1:16" ht="18" customHeight="1">
      <c r="A36" s="934" t="s">
        <v>390</v>
      </c>
      <c r="B36" s="934"/>
      <c r="C36" s="934"/>
      <c r="D36" s="934"/>
      <c r="E36" s="934"/>
      <c r="F36" s="934"/>
      <c r="G36" s="934"/>
      <c r="H36" s="934"/>
      <c r="I36" s="934"/>
      <c r="J36" s="934"/>
      <c r="K36" s="934"/>
      <c r="L36" s="934"/>
      <c r="M36" s="934"/>
      <c r="N36" s="934"/>
      <c r="O36" s="934"/>
      <c r="P36" s="934"/>
    </row>
    <row r="37" spans="1:16" ht="33.75" customHeight="1">
      <c r="A37" s="934" t="s">
        <v>599</v>
      </c>
      <c r="B37" s="934"/>
      <c r="C37" s="934"/>
      <c r="D37" s="934"/>
      <c r="E37" s="934"/>
      <c r="F37" s="934"/>
      <c r="G37" s="934"/>
      <c r="H37" s="934"/>
      <c r="I37" s="934"/>
      <c r="J37" s="934"/>
      <c r="K37" s="934"/>
      <c r="L37" s="934"/>
      <c r="M37" s="934"/>
      <c r="N37" s="934"/>
      <c r="O37" s="934"/>
      <c r="P37" s="934"/>
    </row>
    <row r="38" spans="1:16" ht="33.75" customHeight="1">
      <c r="A38" s="934" t="s">
        <v>394</v>
      </c>
      <c r="B38" s="934"/>
      <c r="C38" s="934"/>
      <c r="D38" s="934"/>
      <c r="E38" s="934"/>
      <c r="F38" s="934"/>
      <c r="G38" s="934"/>
      <c r="H38" s="934"/>
      <c r="I38" s="934"/>
      <c r="J38" s="934"/>
      <c r="K38" s="934"/>
      <c r="L38" s="934"/>
      <c r="M38" s="934"/>
      <c r="N38" s="934"/>
      <c r="O38" s="934"/>
      <c r="P38" s="934"/>
    </row>
    <row r="39" spans="1:16" ht="19.5" customHeight="1">
      <c r="A39" s="934" t="s">
        <v>396</v>
      </c>
      <c r="B39" s="934"/>
      <c r="C39" s="934"/>
      <c r="D39" s="934"/>
      <c r="E39" s="934"/>
      <c r="F39" s="934"/>
      <c r="G39" s="934"/>
      <c r="H39" s="934"/>
      <c r="I39" s="934"/>
      <c r="J39" s="934"/>
      <c r="K39" s="934"/>
      <c r="L39" s="934"/>
      <c r="M39" s="934"/>
      <c r="N39" s="934"/>
      <c r="O39" s="934"/>
      <c r="P39" s="934"/>
    </row>
    <row r="40" spans="1:16" ht="19.5" customHeight="1">
      <c r="A40" s="469"/>
      <c r="B40" s="469"/>
      <c r="C40" s="469"/>
      <c r="D40" s="469"/>
      <c r="E40" s="469"/>
      <c r="F40" s="469"/>
      <c r="G40" s="469"/>
      <c r="H40" s="469"/>
      <c r="I40" s="469"/>
      <c r="J40" s="469"/>
      <c r="K40" s="469"/>
      <c r="L40" s="469"/>
      <c r="M40" s="469"/>
      <c r="N40" s="469"/>
      <c r="O40" s="469"/>
      <c r="P40" s="469"/>
    </row>
    <row r="41" spans="1:3" ht="15">
      <c r="A41" s="341"/>
      <c r="C41" s="133"/>
    </row>
    <row r="42" ht="15">
      <c r="C42" s="133"/>
    </row>
    <row r="43" ht="15">
      <c r="C43" s="133"/>
    </row>
  </sheetData>
  <sheetProtection/>
  <mergeCells count="22">
    <mergeCell ref="P4:P5"/>
    <mergeCell ref="O4:O5"/>
    <mergeCell ref="B29:C29"/>
    <mergeCell ref="F4:G4"/>
    <mergeCell ref="M4:M5"/>
    <mergeCell ref="A36:P36"/>
    <mergeCell ref="A39:P39"/>
    <mergeCell ref="B24:C24"/>
    <mergeCell ref="B27:C27"/>
    <mergeCell ref="B30:C30"/>
    <mergeCell ref="A4:A6"/>
    <mergeCell ref="B8:C8"/>
    <mergeCell ref="B17:C17"/>
    <mergeCell ref="J4:L4"/>
    <mergeCell ref="A37:P37"/>
    <mergeCell ref="H4:I4"/>
    <mergeCell ref="A38:P38"/>
    <mergeCell ref="B23:C23"/>
    <mergeCell ref="B4:C6"/>
    <mergeCell ref="B26:C26"/>
    <mergeCell ref="D4:E4"/>
    <mergeCell ref="A35:P35"/>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P50"/>
  <sheetViews>
    <sheetView zoomScale="90" zoomScaleNormal="90" zoomScalePageLayoutView="0" workbookViewId="0" topLeftCell="A1">
      <selection activeCell="C36" sqref="C36"/>
    </sheetView>
  </sheetViews>
  <sheetFormatPr defaultColWidth="9.140625" defaultRowHeight="15"/>
  <cols>
    <col min="1" max="1" width="9.421875" style="368" customWidth="1"/>
    <col min="2" max="2" width="45.8515625" style="368" customWidth="1"/>
    <col min="3" max="3" width="12.7109375" style="368" customWidth="1"/>
    <col min="4" max="4" width="11.57421875" style="368" customWidth="1"/>
    <col min="5" max="5" width="11.28125" style="368" customWidth="1"/>
    <col min="6" max="6" width="11.57421875" style="368" customWidth="1"/>
    <col min="7" max="7" width="10.8515625" style="368" customWidth="1"/>
    <col min="8" max="9" width="10.421875" style="368" customWidth="1"/>
    <col min="10" max="10" width="12.57421875" style="368" customWidth="1"/>
    <col min="11" max="11" width="10.57421875" style="368" customWidth="1"/>
    <col min="12" max="12" width="14.00390625" style="368" customWidth="1"/>
    <col min="13" max="13" width="12.421875" style="368" customWidth="1"/>
    <col min="14" max="14" width="1.7109375" style="371" customWidth="1"/>
    <col min="15" max="15" width="11.00390625" style="368" customWidth="1"/>
    <col min="16" max="16" width="10.8515625" style="368" customWidth="1"/>
    <col min="17" max="243" width="9.140625" style="368" customWidth="1"/>
    <col min="244" max="244" width="59.7109375" style="368" customWidth="1"/>
    <col min="245" max="251" width="10.57421875" style="368" customWidth="1"/>
    <col min="252" max="16384" width="9.140625" style="368" customWidth="1"/>
  </cols>
  <sheetData>
    <row r="1" spans="1:2" ht="15.75">
      <c r="A1" s="803" t="s">
        <v>597</v>
      </c>
      <c r="B1" s="392"/>
    </row>
    <row r="2" spans="1:2" ht="15.75">
      <c r="A2" s="134"/>
      <c r="B2" s="133" t="s">
        <v>388</v>
      </c>
    </row>
    <row r="3" spans="2:16" ht="13.5" customHeight="1" thickBot="1">
      <c r="B3" s="366" t="s">
        <v>641</v>
      </c>
      <c r="P3" s="372" t="s">
        <v>91</v>
      </c>
    </row>
    <row r="4" spans="1:16" s="133" customFormat="1" ht="38.25" customHeight="1">
      <c r="A4" s="971" t="s">
        <v>71</v>
      </c>
      <c r="B4" s="958" t="s">
        <v>537</v>
      </c>
      <c r="C4" s="974" t="s">
        <v>258</v>
      </c>
      <c r="D4" s="975"/>
      <c r="E4" s="975" t="s">
        <v>259</v>
      </c>
      <c r="F4" s="975"/>
      <c r="G4" s="978" t="s">
        <v>260</v>
      </c>
      <c r="H4" s="979"/>
      <c r="I4" s="967" t="s">
        <v>538</v>
      </c>
      <c r="J4" s="967" t="s">
        <v>539</v>
      </c>
      <c r="K4" s="969" t="s">
        <v>540</v>
      </c>
      <c r="L4" s="976" t="s">
        <v>568</v>
      </c>
      <c r="M4" s="965" t="s">
        <v>574</v>
      </c>
      <c r="N4" s="290"/>
      <c r="O4" s="961" t="s">
        <v>571</v>
      </c>
      <c r="P4" s="963" t="s">
        <v>261</v>
      </c>
    </row>
    <row r="5" spans="1:16" s="133" customFormat="1" ht="13.5" customHeight="1">
      <c r="A5" s="972"/>
      <c r="B5" s="959"/>
      <c r="C5" s="291" t="s">
        <v>299</v>
      </c>
      <c r="D5" s="292" t="s">
        <v>541</v>
      </c>
      <c r="E5" s="291" t="s">
        <v>215</v>
      </c>
      <c r="F5" s="292" t="s">
        <v>220</v>
      </c>
      <c r="G5" s="292" t="s">
        <v>215</v>
      </c>
      <c r="H5" s="398" t="s">
        <v>220</v>
      </c>
      <c r="I5" s="968"/>
      <c r="J5" s="968"/>
      <c r="K5" s="970"/>
      <c r="L5" s="977"/>
      <c r="M5" s="966"/>
      <c r="N5" s="290"/>
      <c r="O5" s="962"/>
      <c r="P5" s="964"/>
    </row>
    <row r="6" spans="1:16" s="133" customFormat="1" ht="15" customHeight="1" thickBot="1">
      <c r="A6" s="973"/>
      <c r="B6" s="960"/>
      <c r="C6" s="293" t="s">
        <v>146</v>
      </c>
      <c r="D6" s="294" t="s">
        <v>147</v>
      </c>
      <c r="E6" s="294" t="s">
        <v>148</v>
      </c>
      <c r="F6" s="294" t="s">
        <v>149</v>
      </c>
      <c r="G6" s="294" t="s">
        <v>217</v>
      </c>
      <c r="H6" s="399" t="s">
        <v>218</v>
      </c>
      <c r="I6" s="417" t="s">
        <v>302</v>
      </c>
      <c r="J6" s="417" t="s">
        <v>308</v>
      </c>
      <c r="K6" s="397" t="s">
        <v>152</v>
      </c>
      <c r="L6" s="295" t="s">
        <v>263</v>
      </c>
      <c r="M6" s="295" t="s">
        <v>569</v>
      </c>
      <c r="N6" s="290"/>
      <c r="O6" s="416" t="s">
        <v>154</v>
      </c>
      <c r="P6" s="295" t="s">
        <v>570</v>
      </c>
    </row>
    <row r="7" spans="1:16" s="135" customFormat="1" ht="15" customHeight="1">
      <c r="A7" s="373">
        <v>1</v>
      </c>
      <c r="B7" s="403" t="s">
        <v>219</v>
      </c>
      <c r="C7" s="706">
        <f aca="true" t="shared" si="0" ref="C7:L7">+C8+C12</f>
        <v>12091</v>
      </c>
      <c r="D7" s="706">
        <f t="shared" si="0"/>
        <v>11905</v>
      </c>
      <c r="E7" s="706">
        <f t="shared" si="0"/>
        <v>0</v>
      </c>
      <c r="F7" s="706">
        <f t="shared" si="0"/>
        <v>0</v>
      </c>
      <c r="G7" s="706">
        <f t="shared" si="0"/>
        <v>12091</v>
      </c>
      <c r="H7" s="707">
        <f t="shared" si="0"/>
        <v>11905</v>
      </c>
      <c r="I7" s="752"/>
      <c r="J7" s="752">
        <f t="shared" si="0"/>
        <v>0</v>
      </c>
      <c r="K7" s="708">
        <f t="shared" si="0"/>
        <v>186</v>
      </c>
      <c r="L7" s="709">
        <f t="shared" si="0"/>
        <v>186</v>
      </c>
      <c r="M7" s="709">
        <f>+M8+M12</f>
        <v>0</v>
      </c>
      <c r="N7" s="753"/>
      <c r="O7" s="705">
        <f>+O8+O12</f>
        <v>0</v>
      </c>
      <c r="P7" s="706">
        <f>+P8+P12</f>
        <v>11905</v>
      </c>
    </row>
    <row r="8" spans="1:16" s="135" customFormat="1" ht="13.5" customHeight="1">
      <c r="A8" s="430">
        <f>A7+1</f>
        <v>2</v>
      </c>
      <c r="B8" s="400" t="s">
        <v>370</v>
      </c>
      <c r="C8" s="712">
        <f aca="true" t="shared" si="1" ref="C8:L8">SUM(C9:C11)</f>
        <v>10282</v>
      </c>
      <c r="D8" s="712">
        <f t="shared" si="1"/>
        <v>10099</v>
      </c>
      <c r="E8" s="712">
        <f t="shared" si="1"/>
        <v>0</v>
      </c>
      <c r="F8" s="712">
        <f t="shared" si="1"/>
        <v>0</v>
      </c>
      <c r="G8" s="712">
        <f t="shared" si="1"/>
        <v>10282</v>
      </c>
      <c r="H8" s="713">
        <f t="shared" si="1"/>
        <v>10099</v>
      </c>
      <c r="I8" s="754"/>
      <c r="J8" s="755">
        <f t="shared" si="1"/>
        <v>0</v>
      </c>
      <c r="K8" s="714">
        <f t="shared" si="1"/>
        <v>183</v>
      </c>
      <c r="L8" s="715">
        <f t="shared" si="1"/>
        <v>183</v>
      </c>
      <c r="M8" s="715">
        <f>SUM(M9:M11)</f>
        <v>0</v>
      </c>
      <c r="N8" s="753"/>
      <c r="O8" s="711">
        <f>SUM(O9:O11)</f>
        <v>0</v>
      </c>
      <c r="P8" s="715">
        <f>SUM(P9:P11)</f>
        <v>10099</v>
      </c>
    </row>
    <row r="9" spans="1:16" s="133" customFormat="1" ht="12.75" customHeight="1">
      <c r="A9" s="375">
        <f aca="true" t="shared" si="2" ref="A9:A34">A8+1</f>
        <v>3</v>
      </c>
      <c r="B9" s="401" t="s">
        <v>553</v>
      </c>
      <c r="C9" s="717">
        <v>10282</v>
      </c>
      <c r="D9" s="717">
        <v>10099</v>
      </c>
      <c r="E9" s="717"/>
      <c r="F9" s="717"/>
      <c r="G9" s="717">
        <f aca="true" t="shared" si="3" ref="G9:H12">+C9+E9</f>
        <v>10282</v>
      </c>
      <c r="H9" s="718">
        <f t="shared" si="3"/>
        <v>10099</v>
      </c>
      <c r="I9" s="756"/>
      <c r="J9" s="757"/>
      <c r="K9" s="719">
        <v>183</v>
      </c>
      <c r="L9" s="720">
        <f aca="true" t="shared" si="4" ref="L9:L20">+G9-H9</f>
        <v>183</v>
      </c>
      <c r="M9" s="720"/>
      <c r="N9" s="753"/>
      <c r="O9" s="716"/>
      <c r="P9" s="720">
        <f aca="true" t="shared" si="5" ref="P9:P14">H9+O9</f>
        <v>10099</v>
      </c>
    </row>
    <row r="10" spans="1:16" s="133" customFormat="1" ht="12.75" customHeight="1">
      <c r="A10" s="375">
        <f t="shared" si="2"/>
        <v>4</v>
      </c>
      <c r="B10" s="401" t="s">
        <v>371</v>
      </c>
      <c r="C10" s="717"/>
      <c r="D10" s="717"/>
      <c r="E10" s="717"/>
      <c r="F10" s="717"/>
      <c r="G10" s="717">
        <f t="shared" si="3"/>
        <v>0</v>
      </c>
      <c r="H10" s="718">
        <f t="shared" si="3"/>
        <v>0</v>
      </c>
      <c r="I10" s="756"/>
      <c r="J10" s="757"/>
      <c r="K10" s="719"/>
      <c r="L10" s="720">
        <f t="shared" si="4"/>
        <v>0</v>
      </c>
      <c r="M10" s="720"/>
      <c r="N10" s="753"/>
      <c r="O10" s="716"/>
      <c r="P10" s="720">
        <f t="shared" si="5"/>
        <v>0</v>
      </c>
    </row>
    <row r="11" spans="1:16" s="133" customFormat="1" ht="12.75" customHeight="1">
      <c r="A11" s="375">
        <f t="shared" si="2"/>
        <v>5</v>
      </c>
      <c r="B11" s="402" t="s">
        <v>305</v>
      </c>
      <c r="C11" s="717"/>
      <c r="D11" s="717"/>
      <c r="E11" s="717"/>
      <c r="F11" s="717"/>
      <c r="G11" s="717">
        <f t="shared" si="3"/>
        <v>0</v>
      </c>
      <c r="H11" s="718">
        <f t="shared" si="3"/>
        <v>0</v>
      </c>
      <c r="I11" s="756"/>
      <c r="J11" s="757"/>
      <c r="K11" s="719"/>
      <c r="L11" s="720">
        <f t="shared" si="4"/>
        <v>0</v>
      </c>
      <c r="M11" s="720"/>
      <c r="N11" s="753"/>
      <c r="O11" s="716"/>
      <c r="P11" s="720">
        <f t="shared" si="5"/>
        <v>0</v>
      </c>
    </row>
    <row r="12" spans="1:16" s="135" customFormat="1" ht="13.5" customHeight="1">
      <c r="A12" s="430">
        <f t="shared" si="2"/>
        <v>6</v>
      </c>
      <c r="B12" s="400" t="s">
        <v>386</v>
      </c>
      <c r="C12" s="712">
        <f>+C13+C16+C18+C19</f>
        <v>1809</v>
      </c>
      <c r="D12" s="712">
        <f>+D13+D16+D18+D19</f>
        <v>1806</v>
      </c>
      <c r="E12" s="712">
        <f>+E13+E16+E18+E19</f>
        <v>0</v>
      </c>
      <c r="F12" s="712">
        <f>+F13+F16+F18+F19</f>
        <v>0</v>
      </c>
      <c r="G12" s="712">
        <f t="shared" si="3"/>
        <v>1809</v>
      </c>
      <c r="H12" s="713">
        <f t="shared" si="3"/>
        <v>1806</v>
      </c>
      <c r="I12" s="755"/>
      <c r="J12" s="755">
        <f>+J13+J16+J18+J19</f>
        <v>0</v>
      </c>
      <c r="K12" s="714">
        <f>+K13+K16+K18+K19</f>
        <v>3</v>
      </c>
      <c r="L12" s="715">
        <f t="shared" si="4"/>
        <v>3</v>
      </c>
      <c r="M12" s="715">
        <f>+M13+M16+M18+M19</f>
        <v>0</v>
      </c>
      <c r="N12" s="753"/>
      <c r="O12" s="711">
        <f>+O13+O16+O18+O19</f>
        <v>0</v>
      </c>
      <c r="P12" s="715">
        <f t="shared" si="5"/>
        <v>1806</v>
      </c>
    </row>
    <row r="13" spans="1:16" s="135" customFormat="1" ht="13.5" customHeight="1">
      <c r="A13" s="393">
        <f t="shared" si="2"/>
        <v>7</v>
      </c>
      <c r="B13" s="401" t="s">
        <v>542</v>
      </c>
      <c r="C13" s="758"/>
      <c r="D13" s="759"/>
      <c r="E13" s="759"/>
      <c r="F13" s="759"/>
      <c r="G13" s="717">
        <f aca="true" t="shared" si="6" ref="G13:H15">+C13+E13</f>
        <v>0</v>
      </c>
      <c r="H13" s="718">
        <f t="shared" si="6"/>
        <v>0</v>
      </c>
      <c r="I13" s="756"/>
      <c r="J13" s="760"/>
      <c r="K13" s="758"/>
      <c r="L13" s="720">
        <f t="shared" si="4"/>
        <v>0</v>
      </c>
      <c r="M13" s="720"/>
      <c r="N13" s="761"/>
      <c r="O13" s="762"/>
      <c r="P13" s="720">
        <f t="shared" si="5"/>
        <v>0</v>
      </c>
    </row>
    <row r="14" spans="1:16" s="135" customFormat="1" ht="13.5" customHeight="1">
      <c r="A14" s="393"/>
      <c r="B14" s="401" t="s">
        <v>560</v>
      </c>
      <c r="C14" s="758"/>
      <c r="D14" s="759"/>
      <c r="E14" s="759"/>
      <c r="F14" s="759"/>
      <c r="G14" s="717">
        <f t="shared" si="6"/>
        <v>0</v>
      </c>
      <c r="H14" s="718">
        <f t="shared" si="6"/>
        <v>0</v>
      </c>
      <c r="I14" s="756"/>
      <c r="J14" s="760"/>
      <c r="K14" s="758"/>
      <c r="L14" s="720">
        <f t="shared" si="4"/>
        <v>0</v>
      </c>
      <c r="M14" s="720"/>
      <c r="N14" s="761"/>
      <c r="O14" s="762"/>
      <c r="P14" s="720">
        <f t="shared" si="5"/>
        <v>0</v>
      </c>
    </row>
    <row r="15" spans="1:16" s="135" customFormat="1" ht="13.5" customHeight="1">
      <c r="A15" s="375">
        <f>A13+1</f>
        <v>8</v>
      </c>
      <c r="B15" s="402" t="s">
        <v>572</v>
      </c>
      <c r="C15" s="763"/>
      <c r="D15" s="764"/>
      <c r="E15" s="764"/>
      <c r="F15" s="764"/>
      <c r="G15" s="717">
        <f t="shared" si="6"/>
        <v>0</v>
      </c>
      <c r="H15" s="718">
        <f t="shared" si="6"/>
        <v>0</v>
      </c>
      <c r="I15" s="765"/>
      <c r="J15" s="765"/>
      <c r="K15" s="763"/>
      <c r="L15" s="720">
        <f t="shared" si="4"/>
        <v>0</v>
      </c>
      <c r="M15" s="720"/>
      <c r="N15" s="753"/>
      <c r="O15" s="766"/>
      <c r="P15" s="720">
        <f aca="true" t="shared" si="7" ref="P15:P33">H15+O15</f>
        <v>0</v>
      </c>
    </row>
    <row r="16" spans="1:16" s="135" customFormat="1" ht="12.75" customHeight="1">
      <c r="A16" s="393">
        <f t="shared" si="2"/>
        <v>9</v>
      </c>
      <c r="B16" s="401" t="s">
        <v>543</v>
      </c>
      <c r="C16" s="758"/>
      <c r="D16" s="759"/>
      <c r="E16" s="759"/>
      <c r="F16" s="759"/>
      <c r="G16" s="717">
        <f aca="true" t="shared" si="8" ref="G16:H21">+C16+E16</f>
        <v>0</v>
      </c>
      <c r="H16" s="718">
        <f t="shared" si="8"/>
        <v>0</v>
      </c>
      <c r="I16" s="756"/>
      <c r="J16" s="760"/>
      <c r="K16" s="758"/>
      <c r="L16" s="720">
        <f t="shared" si="4"/>
        <v>0</v>
      </c>
      <c r="M16" s="720"/>
      <c r="N16" s="761"/>
      <c r="O16" s="762"/>
      <c r="P16" s="720">
        <f t="shared" si="7"/>
        <v>0</v>
      </c>
    </row>
    <row r="17" spans="1:16" s="133" customFormat="1" ht="12.75" customHeight="1">
      <c r="A17" s="375">
        <f t="shared" si="2"/>
        <v>10</v>
      </c>
      <c r="B17" s="402" t="s">
        <v>305</v>
      </c>
      <c r="C17" s="763"/>
      <c r="D17" s="764"/>
      <c r="E17" s="764"/>
      <c r="F17" s="764"/>
      <c r="G17" s="717">
        <f t="shared" si="8"/>
        <v>0</v>
      </c>
      <c r="H17" s="718">
        <f t="shared" si="8"/>
        <v>0</v>
      </c>
      <c r="I17" s="765"/>
      <c r="J17" s="765"/>
      <c r="K17" s="763"/>
      <c r="L17" s="720">
        <f t="shared" si="4"/>
        <v>0</v>
      </c>
      <c r="M17" s="720"/>
      <c r="N17" s="753"/>
      <c r="O17" s="766"/>
      <c r="P17" s="720">
        <f t="shared" si="7"/>
        <v>0</v>
      </c>
    </row>
    <row r="18" spans="1:16" s="135" customFormat="1" ht="12.75" customHeight="1">
      <c r="A18" s="393">
        <f t="shared" si="2"/>
        <v>11</v>
      </c>
      <c r="B18" s="401" t="s">
        <v>372</v>
      </c>
      <c r="C18" s="758">
        <v>1809</v>
      </c>
      <c r="D18" s="759">
        <v>1806</v>
      </c>
      <c r="E18" s="759"/>
      <c r="F18" s="759"/>
      <c r="G18" s="717">
        <f t="shared" si="8"/>
        <v>1809</v>
      </c>
      <c r="H18" s="718">
        <f t="shared" si="8"/>
        <v>1806</v>
      </c>
      <c r="I18" s="760"/>
      <c r="J18" s="760"/>
      <c r="K18" s="758">
        <v>3</v>
      </c>
      <c r="L18" s="720">
        <f t="shared" si="4"/>
        <v>3</v>
      </c>
      <c r="M18" s="720"/>
      <c r="N18" s="761"/>
      <c r="O18" s="762"/>
      <c r="P18" s="720">
        <f t="shared" si="7"/>
        <v>1806</v>
      </c>
    </row>
    <row r="19" spans="1:16" s="135" customFormat="1" ht="12.75" customHeight="1">
      <c r="A19" s="393">
        <f t="shared" si="2"/>
        <v>12</v>
      </c>
      <c r="B19" s="604" t="s">
        <v>373</v>
      </c>
      <c r="C19" s="758"/>
      <c r="D19" s="759"/>
      <c r="E19" s="759"/>
      <c r="F19" s="759"/>
      <c r="G19" s="717">
        <f t="shared" si="8"/>
        <v>0</v>
      </c>
      <c r="H19" s="718">
        <f t="shared" si="8"/>
        <v>0</v>
      </c>
      <c r="I19" s="760"/>
      <c r="J19" s="760"/>
      <c r="K19" s="758"/>
      <c r="L19" s="720">
        <f t="shared" si="4"/>
        <v>0</v>
      </c>
      <c r="M19" s="720"/>
      <c r="N19" s="761"/>
      <c r="O19" s="762"/>
      <c r="P19" s="720">
        <f t="shared" si="7"/>
        <v>0</v>
      </c>
    </row>
    <row r="20" spans="1:16" s="133" customFormat="1" ht="12.75" customHeight="1">
      <c r="A20" s="375">
        <f t="shared" si="2"/>
        <v>13</v>
      </c>
      <c r="B20" s="402" t="s">
        <v>305</v>
      </c>
      <c r="C20" s="763"/>
      <c r="D20" s="764"/>
      <c r="E20" s="764"/>
      <c r="F20" s="764"/>
      <c r="G20" s="717">
        <f t="shared" si="8"/>
        <v>0</v>
      </c>
      <c r="H20" s="718">
        <f t="shared" si="8"/>
        <v>0</v>
      </c>
      <c r="I20" s="765"/>
      <c r="J20" s="765"/>
      <c r="K20" s="763"/>
      <c r="L20" s="720">
        <f t="shared" si="4"/>
        <v>0</v>
      </c>
      <c r="M20" s="720"/>
      <c r="N20" s="753"/>
      <c r="O20" s="766"/>
      <c r="P20" s="720">
        <f t="shared" si="7"/>
        <v>0</v>
      </c>
    </row>
    <row r="21" spans="1:16" s="135" customFormat="1" ht="13.5" customHeight="1">
      <c r="A21" s="373">
        <f t="shared" si="2"/>
        <v>14</v>
      </c>
      <c r="B21" s="403" t="s">
        <v>303</v>
      </c>
      <c r="C21" s="727">
        <f>+C22+C24+C26</f>
        <v>1167</v>
      </c>
      <c r="D21" s="728">
        <f>+D22+D24+D26</f>
        <v>1156</v>
      </c>
      <c r="E21" s="728">
        <f>+E22+E24+E26</f>
        <v>0</v>
      </c>
      <c r="F21" s="728">
        <f>+F22+F24+F26</f>
        <v>0</v>
      </c>
      <c r="G21" s="728">
        <f t="shared" si="8"/>
        <v>1167</v>
      </c>
      <c r="H21" s="729">
        <f t="shared" si="8"/>
        <v>1156</v>
      </c>
      <c r="I21" s="767"/>
      <c r="J21" s="767">
        <f>+J22+J24+J26</f>
        <v>0</v>
      </c>
      <c r="K21" s="730">
        <f>+K22+K24+K26</f>
        <v>11</v>
      </c>
      <c r="L21" s="731"/>
      <c r="M21" s="731">
        <f>+M22+M24+M26</f>
        <v>0</v>
      </c>
      <c r="N21" s="753"/>
      <c r="O21" s="727">
        <f>+O22+O24+O26</f>
        <v>0</v>
      </c>
      <c r="P21" s="731">
        <f>H21+O21</f>
        <v>1156</v>
      </c>
    </row>
    <row r="22" spans="1:16" s="135" customFormat="1" ht="12.75" customHeight="1">
      <c r="A22" s="428">
        <f t="shared" si="2"/>
        <v>15</v>
      </c>
      <c r="B22" s="415" t="s">
        <v>544</v>
      </c>
      <c r="C22" s="712">
        <f>+C23</f>
        <v>0</v>
      </c>
      <c r="D22" s="712">
        <f aca="true" t="shared" si="9" ref="D22:O22">+D23</f>
        <v>0</v>
      </c>
      <c r="E22" s="712">
        <f t="shared" si="9"/>
        <v>0</v>
      </c>
      <c r="F22" s="712">
        <f t="shared" si="9"/>
        <v>0</v>
      </c>
      <c r="G22" s="712">
        <f t="shared" si="9"/>
        <v>0</v>
      </c>
      <c r="H22" s="713">
        <f t="shared" si="9"/>
        <v>0</v>
      </c>
      <c r="I22" s="755"/>
      <c r="J22" s="755">
        <f t="shared" si="9"/>
        <v>0</v>
      </c>
      <c r="K22" s="714">
        <f t="shared" si="9"/>
        <v>0</v>
      </c>
      <c r="L22" s="715">
        <f t="shared" si="9"/>
        <v>0</v>
      </c>
      <c r="M22" s="715">
        <f t="shared" si="9"/>
        <v>0</v>
      </c>
      <c r="N22" s="753"/>
      <c r="O22" s="711">
        <f t="shared" si="9"/>
        <v>0</v>
      </c>
      <c r="P22" s="715">
        <f t="shared" si="7"/>
        <v>0</v>
      </c>
    </row>
    <row r="23" spans="1:16" s="133" customFormat="1" ht="12.75" customHeight="1">
      <c r="A23" s="375">
        <f t="shared" si="2"/>
        <v>16</v>
      </c>
      <c r="B23" s="402" t="s">
        <v>559</v>
      </c>
      <c r="C23" s="763"/>
      <c r="D23" s="764"/>
      <c r="E23" s="764"/>
      <c r="F23" s="764"/>
      <c r="G23" s="717">
        <f>+C23+E23</f>
        <v>0</v>
      </c>
      <c r="H23" s="718">
        <f>+D23+F23</f>
        <v>0</v>
      </c>
      <c r="I23" s="765"/>
      <c r="J23" s="765"/>
      <c r="K23" s="763"/>
      <c r="L23" s="720">
        <f>+G23-H23</f>
        <v>0</v>
      </c>
      <c r="M23" s="720"/>
      <c r="N23" s="753"/>
      <c r="O23" s="766"/>
      <c r="P23" s="720">
        <f t="shared" si="7"/>
        <v>0</v>
      </c>
    </row>
    <row r="24" spans="1:16" s="133" customFormat="1" ht="12.75" customHeight="1">
      <c r="A24" s="428">
        <f t="shared" si="2"/>
        <v>17</v>
      </c>
      <c r="B24" s="429" t="s">
        <v>558</v>
      </c>
      <c r="C24" s="712">
        <v>1167</v>
      </c>
      <c r="D24" s="712">
        <v>1156</v>
      </c>
      <c r="E24" s="712">
        <f aca="true" t="shared" si="10" ref="E24:O24">+E25</f>
        <v>0</v>
      </c>
      <c r="F24" s="712">
        <f t="shared" si="10"/>
        <v>0</v>
      </c>
      <c r="G24" s="712">
        <v>1167</v>
      </c>
      <c r="H24" s="713">
        <v>1156</v>
      </c>
      <c r="I24" s="755"/>
      <c r="J24" s="755">
        <f t="shared" si="10"/>
        <v>0</v>
      </c>
      <c r="K24" s="714">
        <v>11</v>
      </c>
      <c r="L24" s="715">
        <v>11</v>
      </c>
      <c r="M24" s="715">
        <f t="shared" si="10"/>
        <v>0</v>
      </c>
      <c r="N24" s="753"/>
      <c r="O24" s="711">
        <f t="shared" si="10"/>
        <v>0</v>
      </c>
      <c r="P24" s="715">
        <f t="shared" si="7"/>
        <v>1156</v>
      </c>
    </row>
    <row r="25" spans="1:16" s="133" customFormat="1" ht="12.75" customHeight="1">
      <c r="A25" s="375">
        <f t="shared" si="2"/>
        <v>18</v>
      </c>
      <c r="B25" s="402" t="s">
        <v>559</v>
      </c>
      <c r="C25" s="763"/>
      <c r="D25" s="764"/>
      <c r="E25" s="764"/>
      <c r="F25" s="764"/>
      <c r="G25" s="717">
        <f>+C25+E25</f>
        <v>0</v>
      </c>
      <c r="H25" s="718">
        <f>+D25+F25</f>
        <v>0</v>
      </c>
      <c r="I25" s="765"/>
      <c r="J25" s="765"/>
      <c r="K25" s="763"/>
      <c r="L25" s="720">
        <f>+G25-H25</f>
        <v>0</v>
      </c>
      <c r="M25" s="720"/>
      <c r="N25" s="753"/>
      <c r="O25" s="766"/>
      <c r="P25" s="720">
        <f t="shared" si="7"/>
        <v>0</v>
      </c>
    </row>
    <row r="26" spans="1:16" s="133" customFormat="1" ht="12.75" customHeight="1">
      <c r="A26" s="428">
        <f t="shared" si="2"/>
        <v>19</v>
      </c>
      <c r="B26" s="429" t="s">
        <v>545</v>
      </c>
      <c r="C26" s="712">
        <f>+C27</f>
        <v>0</v>
      </c>
      <c r="D26" s="712">
        <f aca="true" t="shared" si="11" ref="D26:O26">+D27</f>
        <v>0</v>
      </c>
      <c r="E26" s="712">
        <f t="shared" si="11"/>
        <v>0</v>
      </c>
      <c r="F26" s="712">
        <f t="shared" si="11"/>
        <v>0</v>
      </c>
      <c r="G26" s="712">
        <f t="shared" si="11"/>
        <v>0</v>
      </c>
      <c r="H26" s="713">
        <f t="shared" si="11"/>
        <v>0</v>
      </c>
      <c r="I26" s="755"/>
      <c r="J26" s="755">
        <f t="shared" si="11"/>
        <v>0</v>
      </c>
      <c r="K26" s="714">
        <f t="shared" si="11"/>
        <v>0</v>
      </c>
      <c r="L26" s="715">
        <f t="shared" si="11"/>
        <v>0</v>
      </c>
      <c r="M26" s="715">
        <f t="shared" si="11"/>
        <v>0</v>
      </c>
      <c r="N26" s="753"/>
      <c r="O26" s="711">
        <f t="shared" si="11"/>
        <v>0</v>
      </c>
      <c r="P26" s="715">
        <f t="shared" si="7"/>
        <v>0</v>
      </c>
    </row>
    <row r="27" spans="1:16" s="133" customFormat="1" ht="12.75" customHeight="1">
      <c r="A27" s="375">
        <f t="shared" si="2"/>
        <v>20</v>
      </c>
      <c r="B27" s="402" t="s">
        <v>559</v>
      </c>
      <c r="C27" s="768"/>
      <c r="D27" s="769"/>
      <c r="E27" s="769"/>
      <c r="F27" s="769"/>
      <c r="G27" s="717">
        <f>+C27+E27</f>
        <v>0</v>
      </c>
      <c r="H27" s="718">
        <f>+D27+F27</f>
        <v>0</v>
      </c>
      <c r="I27" s="770"/>
      <c r="J27" s="770"/>
      <c r="K27" s="768"/>
      <c r="L27" s="720">
        <f>+G27-H27</f>
        <v>0</v>
      </c>
      <c r="M27" s="720"/>
      <c r="N27" s="753"/>
      <c r="O27" s="771"/>
      <c r="P27" s="720">
        <f t="shared" si="7"/>
        <v>0</v>
      </c>
    </row>
    <row r="28" spans="1:16" s="135" customFormat="1" ht="12.75" customHeight="1">
      <c r="A28" s="373">
        <f t="shared" si="2"/>
        <v>21</v>
      </c>
      <c r="B28" s="403" t="s">
        <v>301</v>
      </c>
      <c r="C28" s="727">
        <f>+C29</f>
        <v>0</v>
      </c>
      <c r="D28" s="728">
        <f aca="true" t="shared" si="12" ref="D28:O29">+D29</f>
        <v>0</v>
      </c>
      <c r="E28" s="728">
        <f t="shared" si="12"/>
        <v>0</v>
      </c>
      <c r="F28" s="728">
        <f t="shared" si="12"/>
        <v>0</v>
      </c>
      <c r="G28" s="728">
        <f>+C28+E28</f>
        <v>0</v>
      </c>
      <c r="H28" s="729">
        <f>+D28+F28</f>
        <v>0</v>
      </c>
      <c r="I28" s="767"/>
      <c r="J28" s="767">
        <f>+J29</f>
        <v>0</v>
      </c>
      <c r="K28" s="730">
        <f>+K29</f>
        <v>0</v>
      </c>
      <c r="L28" s="731">
        <f>+G28-H28</f>
        <v>0</v>
      </c>
      <c r="M28" s="731">
        <f>+M29</f>
        <v>0</v>
      </c>
      <c r="N28" s="753"/>
      <c r="O28" s="727">
        <f>+O29</f>
        <v>0</v>
      </c>
      <c r="P28" s="731">
        <f>H28+O28</f>
        <v>0</v>
      </c>
    </row>
    <row r="29" spans="1:16" s="133" customFormat="1" ht="12.75" customHeight="1">
      <c r="A29" s="393">
        <f t="shared" si="2"/>
        <v>22</v>
      </c>
      <c r="B29" s="415" t="s">
        <v>366</v>
      </c>
      <c r="C29" s="712">
        <f>+C30</f>
        <v>0</v>
      </c>
      <c r="D29" s="712">
        <f t="shared" si="12"/>
        <v>0</v>
      </c>
      <c r="E29" s="712">
        <f t="shared" si="12"/>
        <v>0</v>
      </c>
      <c r="F29" s="712">
        <f t="shared" si="12"/>
        <v>0</v>
      </c>
      <c r="G29" s="712">
        <f t="shared" si="12"/>
        <v>0</v>
      </c>
      <c r="H29" s="713">
        <f t="shared" si="12"/>
        <v>0</v>
      </c>
      <c r="I29" s="755"/>
      <c r="J29" s="755">
        <f t="shared" si="12"/>
        <v>0</v>
      </c>
      <c r="K29" s="714">
        <f t="shared" si="12"/>
        <v>0</v>
      </c>
      <c r="L29" s="715">
        <f t="shared" si="12"/>
        <v>0</v>
      </c>
      <c r="M29" s="715">
        <f t="shared" si="12"/>
        <v>0</v>
      </c>
      <c r="N29" s="753"/>
      <c r="O29" s="711">
        <f t="shared" si="12"/>
        <v>0</v>
      </c>
      <c r="P29" s="715">
        <f t="shared" si="7"/>
        <v>0</v>
      </c>
    </row>
    <row r="30" spans="1:16" s="133" customFormat="1" ht="12.75" customHeight="1">
      <c r="A30" s="375">
        <f t="shared" si="2"/>
        <v>23</v>
      </c>
      <c r="B30" s="402" t="s">
        <v>559</v>
      </c>
      <c r="C30" s="768"/>
      <c r="D30" s="769"/>
      <c r="E30" s="769"/>
      <c r="F30" s="769"/>
      <c r="G30" s="717">
        <f>+C30+E30</f>
        <v>0</v>
      </c>
      <c r="H30" s="718">
        <f>+D30+F30</f>
        <v>0</v>
      </c>
      <c r="I30" s="770"/>
      <c r="J30" s="770"/>
      <c r="K30" s="768"/>
      <c r="L30" s="720">
        <f>+G30-H30</f>
        <v>0</v>
      </c>
      <c r="M30" s="720"/>
      <c r="N30" s="753"/>
      <c r="O30" s="771"/>
      <c r="P30" s="720">
        <f t="shared" si="7"/>
        <v>0</v>
      </c>
    </row>
    <row r="31" spans="1:16" s="135" customFormat="1" ht="13.5" customHeight="1">
      <c r="A31" s="373">
        <f t="shared" si="2"/>
        <v>24</v>
      </c>
      <c r="B31" s="403" t="s">
        <v>315</v>
      </c>
      <c r="C31" s="727">
        <f>+C32</f>
        <v>0</v>
      </c>
      <c r="D31" s="728">
        <f aca="true" t="shared" si="13" ref="D31:O32">+D32</f>
        <v>0</v>
      </c>
      <c r="E31" s="728">
        <f t="shared" si="13"/>
        <v>0</v>
      </c>
      <c r="F31" s="728">
        <f t="shared" si="13"/>
        <v>0</v>
      </c>
      <c r="G31" s="728">
        <f>+C31+E31</f>
        <v>0</v>
      </c>
      <c r="H31" s="729">
        <f>+D31+F31</f>
        <v>0</v>
      </c>
      <c r="I31" s="767"/>
      <c r="J31" s="767">
        <f>+J32</f>
        <v>0</v>
      </c>
      <c r="K31" s="730">
        <f>+K32</f>
        <v>0</v>
      </c>
      <c r="L31" s="731">
        <f>+G31-H31</f>
        <v>0</v>
      </c>
      <c r="M31" s="731">
        <f>+M32</f>
        <v>0</v>
      </c>
      <c r="N31" s="753"/>
      <c r="O31" s="727">
        <f>+O32</f>
        <v>0</v>
      </c>
      <c r="P31" s="731">
        <f>H31+O31</f>
        <v>0</v>
      </c>
    </row>
    <row r="32" spans="1:16" s="133" customFormat="1" ht="12.75" customHeight="1">
      <c r="A32" s="428">
        <f t="shared" si="2"/>
        <v>25</v>
      </c>
      <c r="B32" s="429" t="s">
        <v>374</v>
      </c>
      <c r="C32" s="712">
        <f>+C33</f>
        <v>0</v>
      </c>
      <c r="D32" s="712">
        <f t="shared" si="13"/>
        <v>0</v>
      </c>
      <c r="E32" s="712">
        <f t="shared" si="13"/>
        <v>0</v>
      </c>
      <c r="F32" s="712">
        <f t="shared" si="13"/>
        <v>0</v>
      </c>
      <c r="G32" s="712">
        <f t="shared" si="13"/>
        <v>0</v>
      </c>
      <c r="H32" s="713">
        <f t="shared" si="13"/>
        <v>0</v>
      </c>
      <c r="I32" s="755"/>
      <c r="J32" s="755">
        <f t="shared" si="13"/>
        <v>0</v>
      </c>
      <c r="K32" s="714">
        <f t="shared" si="13"/>
        <v>0</v>
      </c>
      <c r="L32" s="715">
        <f t="shared" si="13"/>
        <v>0</v>
      </c>
      <c r="M32" s="715">
        <f t="shared" si="13"/>
        <v>0</v>
      </c>
      <c r="N32" s="753"/>
      <c r="O32" s="711">
        <f t="shared" si="13"/>
        <v>0</v>
      </c>
      <c r="P32" s="715">
        <f t="shared" si="7"/>
        <v>0</v>
      </c>
    </row>
    <row r="33" spans="1:16" s="133" customFormat="1" ht="12.75" customHeight="1" thickBot="1">
      <c r="A33" s="375">
        <f t="shared" si="2"/>
        <v>26</v>
      </c>
      <c r="B33" s="402" t="s">
        <v>559</v>
      </c>
      <c r="C33" s="763"/>
      <c r="D33" s="764"/>
      <c r="E33" s="764"/>
      <c r="F33" s="764"/>
      <c r="G33" s="717">
        <f>+C33+E33</f>
        <v>0</v>
      </c>
      <c r="H33" s="718">
        <f>+D33+F33</f>
        <v>0</v>
      </c>
      <c r="I33" s="765"/>
      <c r="J33" s="765"/>
      <c r="K33" s="763"/>
      <c r="L33" s="720">
        <f>+G33-H33</f>
        <v>0</v>
      </c>
      <c r="M33" s="720"/>
      <c r="N33" s="753"/>
      <c r="O33" s="766"/>
      <c r="P33" s="720">
        <f t="shared" si="7"/>
        <v>0</v>
      </c>
    </row>
    <row r="34" spans="1:16" s="133" customFormat="1" ht="13.5" customHeight="1" thickBot="1">
      <c r="A34" s="395">
        <f t="shared" si="2"/>
        <v>27</v>
      </c>
      <c r="B34" s="404" t="s">
        <v>264</v>
      </c>
      <c r="C34" s="772">
        <f aca="true" t="shared" si="14" ref="C34:H34">+C7+C21+C28+C31</f>
        <v>13258</v>
      </c>
      <c r="D34" s="773">
        <f t="shared" si="14"/>
        <v>13061</v>
      </c>
      <c r="E34" s="773">
        <f t="shared" si="14"/>
        <v>0</v>
      </c>
      <c r="F34" s="773">
        <f t="shared" si="14"/>
        <v>0</v>
      </c>
      <c r="G34" s="773">
        <f t="shared" si="14"/>
        <v>13258</v>
      </c>
      <c r="H34" s="774">
        <f t="shared" si="14"/>
        <v>13061</v>
      </c>
      <c r="I34" s="775"/>
      <c r="J34" s="775">
        <f>+J7+J21+J28+J31</f>
        <v>0</v>
      </c>
      <c r="K34" s="776">
        <f>+K7+K21+K28+K31</f>
        <v>197</v>
      </c>
      <c r="L34" s="777">
        <f>+L7+L21+L28+L31</f>
        <v>186</v>
      </c>
      <c r="M34" s="777">
        <f>+M7+M21+M28+M31</f>
        <v>0</v>
      </c>
      <c r="N34" s="778"/>
      <c r="O34" s="772">
        <f>+O7+O21+O28+O31</f>
        <v>0</v>
      </c>
      <c r="P34" s="777">
        <f>+P7+P21+P28+P31</f>
        <v>13061</v>
      </c>
    </row>
    <row r="35" spans="1:16" s="392" customFormat="1" ht="13.5" customHeight="1">
      <c r="A35" s="390"/>
      <c r="B35" s="391"/>
      <c r="C35" s="371"/>
      <c r="D35" s="371"/>
      <c r="E35" s="371"/>
      <c r="F35" s="371"/>
      <c r="G35" s="371"/>
      <c r="H35" s="371"/>
      <c r="I35" s="371"/>
      <c r="J35" s="371"/>
      <c r="K35" s="371"/>
      <c r="L35" s="371"/>
      <c r="M35" s="371"/>
      <c r="N35" s="371"/>
      <c r="O35" s="371"/>
      <c r="P35" s="371"/>
    </row>
    <row r="36" spans="1:14" ht="22.5" customHeight="1">
      <c r="A36" s="133" t="s">
        <v>213</v>
      </c>
      <c r="N36" s="368"/>
    </row>
    <row r="37" spans="1:16" ht="56.25" customHeight="1">
      <c r="A37" s="934" t="s">
        <v>600</v>
      </c>
      <c r="B37" s="957"/>
      <c r="C37" s="957"/>
      <c r="D37" s="957"/>
      <c r="E37" s="957"/>
      <c r="F37" s="957"/>
      <c r="G37" s="957"/>
      <c r="H37" s="957"/>
      <c r="I37" s="957"/>
      <c r="J37" s="957"/>
      <c r="K37" s="957"/>
      <c r="L37" s="957"/>
      <c r="M37" s="957"/>
      <c r="N37" s="957"/>
      <c r="O37" s="957"/>
      <c r="P37" s="957"/>
    </row>
    <row r="38" spans="1:16" ht="30" customHeight="1">
      <c r="A38" s="934" t="s">
        <v>546</v>
      </c>
      <c r="B38" s="957"/>
      <c r="C38" s="957"/>
      <c r="D38" s="957"/>
      <c r="E38" s="957"/>
      <c r="F38" s="957"/>
      <c r="G38" s="957"/>
      <c r="H38" s="957"/>
      <c r="I38" s="957"/>
      <c r="J38" s="957"/>
      <c r="K38" s="957"/>
      <c r="L38" s="957"/>
      <c r="M38" s="957"/>
      <c r="N38" s="957"/>
      <c r="O38" s="957"/>
      <c r="P38" s="957"/>
    </row>
    <row r="39" spans="1:16" ht="34.5" customHeight="1">
      <c r="A39" s="934" t="s">
        <v>599</v>
      </c>
      <c r="B39" s="934"/>
      <c r="C39" s="934"/>
      <c r="D39" s="934"/>
      <c r="E39" s="934"/>
      <c r="F39" s="934"/>
      <c r="G39" s="934"/>
      <c r="H39" s="934"/>
      <c r="I39" s="934"/>
      <c r="J39" s="934"/>
      <c r="K39" s="934"/>
      <c r="L39" s="934"/>
      <c r="M39" s="934"/>
      <c r="N39" s="934"/>
      <c r="O39" s="934"/>
      <c r="P39" s="934"/>
    </row>
    <row r="40" spans="1:16" ht="27.75" customHeight="1">
      <c r="A40" s="934" t="s">
        <v>601</v>
      </c>
      <c r="B40" s="957"/>
      <c r="C40" s="957"/>
      <c r="D40" s="957"/>
      <c r="E40" s="957"/>
      <c r="F40" s="957"/>
      <c r="G40" s="957"/>
      <c r="H40" s="957"/>
      <c r="I40" s="957"/>
      <c r="J40" s="957"/>
      <c r="K40" s="957"/>
      <c r="L40" s="957"/>
      <c r="M40" s="957"/>
      <c r="N40" s="957"/>
      <c r="O40" s="957"/>
      <c r="P40" s="957"/>
    </row>
    <row r="41" spans="1:16" ht="15">
      <c r="A41" s="934" t="s">
        <v>547</v>
      </c>
      <c r="B41" s="957"/>
      <c r="C41" s="957"/>
      <c r="D41" s="957"/>
      <c r="E41" s="957"/>
      <c r="F41" s="957"/>
      <c r="G41" s="957"/>
      <c r="H41" s="957"/>
      <c r="I41" s="957"/>
      <c r="J41" s="957"/>
      <c r="K41" s="957"/>
      <c r="L41" s="957"/>
      <c r="M41" s="957"/>
      <c r="N41" s="957"/>
      <c r="O41" s="957"/>
      <c r="P41" s="957"/>
    </row>
    <row r="42" spans="1:16" ht="26.25" customHeight="1">
      <c r="A42" s="934" t="s">
        <v>385</v>
      </c>
      <c r="B42" s="957"/>
      <c r="C42" s="957"/>
      <c r="D42" s="957"/>
      <c r="E42" s="957"/>
      <c r="F42" s="957"/>
      <c r="G42" s="957"/>
      <c r="H42" s="957"/>
      <c r="I42" s="957"/>
      <c r="J42" s="957"/>
      <c r="K42" s="957"/>
      <c r="L42" s="957"/>
      <c r="M42" s="957"/>
      <c r="N42" s="957"/>
      <c r="O42" s="957"/>
      <c r="P42" s="957"/>
    </row>
    <row r="43" spans="1:16" ht="18.75" customHeight="1">
      <c r="A43" s="934" t="s">
        <v>602</v>
      </c>
      <c r="B43" s="934"/>
      <c r="C43" s="934"/>
      <c r="D43" s="934"/>
      <c r="E43" s="934"/>
      <c r="F43" s="934"/>
      <c r="G43" s="934"/>
      <c r="H43" s="934"/>
      <c r="I43" s="934"/>
      <c r="J43" s="934"/>
      <c r="K43" s="934"/>
      <c r="L43" s="934"/>
      <c r="M43" s="934"/>
      <c r="N43" s="934"/>
      <c r="O43" s="934"/>
      <c r="P43" s="934"/>
    </row>
    <row r="44" spans="1:16" ht="30.75" customHeight="1">
      <c r="A44" s="934" t="s">
        <v>603</v>
      </c>
      <c r="B44" s="934"/>
      <c r="C44" s="934"/>
      <c r="D44" s="934"/>
      <c r="E44" s="934"/>
      <c r="F44" s="934"/>
      <c r="G44" s="934"/>
      <c r="H44" s="934"/>
      <c r="I44" s="934"/>
      <c r="J44" s="934"/>
      <c r="K44" s="934"/>
      <c r="L44" s="934"/>
      <c r="M44" s="934"/>
      <c r="N44" s="934"/>
      <c r="O44" s="934"/>
      <c r="P44" s="934"/>
    </row>
    <row r="45" spans="1:16" ht="19.5" customHeight="1">
      <c r="A45" s="934" t="s">
        <v>573</v>
      </c>
      <c r="B45" s="957"/>
      <c r="C45" s="957"/>
      <c r="D45" s="957"/>
      <c r="E45" s="957"/>
      <c r="F45" s="957"/>
      <c r="G45" s="957"/>
      <c r="H45" s="957"/>
      <c r="I45" s="957"/>
      <c r="J45" s="957"/>
      <c r="K45" s="957"/>
      <c r="L45" s="957"/>
      <c r="M45" s="957"/>
      <c r="N45" s="957"/>
      <c r="O45" s="957"/>
      <c r="P45" s="957"/>
    </row>
    <row r="46" spans="1:16" s="133" customFormat="1" ht="12.75">
      <c r="A46" s="934" t="s">
        <v>604</v>
      </c>
      <c r="B46" s="934"/>
      <c r="C46" s="934"/>
      <c r="D46" s="934"/>
      <c r="E46" s="934"/>
      <c r="F46" s="934"/>
      <c r="G46" s="934"/>
      <c r="H46" s="934"/>
      <c r="I46" s="934"/>
      <c r="J46" s="934"/>
      <c r="K46" s="934"/>
      <c r="L46" s="934"/>
      <c r="M46" s="934"/>
      <c r="N46" s="934"/>
      <c r="O46" s="934"/>
      <c r="P46" s="934"/>
    </row>
    <row r="47" s="133" customFormat="1" ht="12.75">
      <c r="N47" s="394"/>
    </row>
    <row r="48" s="133" customFormat="1" ht="12.75">
      <c r="N48" s="394"/>
    </row>
    <row r="49" spans="1:16" ht="15">
      <c r="A49" s="133"/>
      <c r="B49" s="133"/>
      <c r="C49" s="133"/>
      <c r="D49" s="133"/>
      <c r="E49" s="133"/>
      <c r="F49" s="133"/>
      <c r="G49" s="133"/>
      <c r="H49" s="133"/>
      <c r="I49" s="133"/>
      <c r="J49" s="133"/>
      <c r="K49" s="133"/>
      <c r="L49" s="133"/>
      <c r="M49" s="133"/>
      <c r="N49" s="394"/>
      <c r="O49" s="133"/>
      <c r="P49" s="133"/>
    </row>
    <row r="50" ht="15">
      <c r="A50" s="413"/>
    </row>
  </sheetData>
  <sheetProtection/>
  <mergeCells count="22">
    <mergeCell ref="A37:P37"/>
    <mergeCell ref="A4:A6"/>
    <mergeCell ref="C4:D4"/>
    <mergeCell ref="L4:L5"/>
    <mergeCell ref="E4:F4"/>
    <mergeCell ref="G4:H4"/>
    <mergeCell ref="O4:O5"/>
    <mergeCell ref="P4:P5"/>
    <mergeCell ref="M4:M5"/>
    <mergeCell ref="I4:I5"/>
    <mergeCell ref="J4:J5"/>
    <mergeCell ref="K4:K5"/>
    <mergeCell ref="A46:P46"/>
    <mergeCell ref="A38:P38"/>
    <mergeCell ref="A39:P39"/>
    <mergeCell ref="A40:P40"/>
    <mergeCell ref="A41:P41"/>
    <mergeCell ref="B4:B6"/>
    <mergeCell ref="A42:P42"/>
    <mergeCell ref="A45:P45"/>
    <mergeCell ref="A43:P43"/>
    <mergeCell ref="A44:P44"/>
  </mergeCells>
  <printOptions/>
  <pageMargins left="0.7" right="0.7" top="0.787401575" bottom="0.787401575" header="0.3" footer="0.3"/>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S21"/>
  <sheetViews>
    <sheetView zoomScalePageLayoutView="0" workbookViewId="0" topLeftCell="A1">
      <selection activeCell="C2" sqref="C2"/>
    </sheetView>
  </sheetViews>
  <sheetFormatPr defaultColWidth="26.28125" defaultRowHeight="15"/>
  <cols>
    <col min="1" max="1" width="4.28125" style="341" customWidth="1"/>
    <col min="2" max="2" width="11.8515625" style="341" customWidth="1"/>
    <col min="3" max="3" width="26.28125" style="341" customWidth="1"/>
    <col min="4" max="4" width="12.140625" style="341" customWidth="1"/>
    <col min="5" max="5" width="10.7109375" style="341" customWidth="1"/>
    <col min="6" max="6" width="11.57421875" style="341" customWidth="1"/>
    <col min="7" max="7" width="10.7109375" style="341" customWidth="1"/>
    <col min="8" max="8" width="11.7109375" style="341" customWidth="1"/>
    <col min="9" max="9" width="10.7109375" style="341" customWidth="1"/>
    <col min="10" max="10" width="12.57421875" style="341" customWidth="1"/>
    <col min="11" max="11" width="2.28125" style="341" customWidth="1"/>
    <col min="12" max="12" width="10.7109375" style="341" customWidth="1"/>
    <col min="13" max="13" width="14.00390625" style="341" customWidth="1"/>
    <col min="14" max="14" width="10.7109375" style="341" customWidth="1"/>
    <col min="15" max="15" width="8.8515625" style="341" customWidth="1"/>
    <col min="16" max="253" width="9.140625" style="341" customWidth="1"/>
    <col min="254" max="254" width="3.28125" style="341" customWidth="1"/>
    <col min="255" max="255" width="11.8515625" style="341" customWidth="1"/>
    <col min="256" max="16384" width="26.28125" style="341" customWidth="1"/>
  </cols>
  <sheetData>
    <row r="1" spans="1:19" s="18" customFormat="1" ht="15.75">
      <c r="A1" s="338" t="s">
        <v>606</v>
      </c>
      <c r="C1" s="17"/>
      <c r="D1" s="17"/>
      <c r="E1" s="17"/>
      <c r="F1" s="17"/>
      <c r="G1" s="17"/>
      <c r="H1" s="339"/>
      <c r="I1" s="17"/>
      <c r="J1" s="17"/>
      <c r="K1" s="340"/>
      <c r="L1" s="17"/>
      <c r="M1" s="17"/>
      <c r="N1" s="17"/>
      <c r="P1" s="17"/>
      <c r="Q1" s="17"/>
      <c r="R1" s="17"/>
      <c r="S1" s="17"/>
    </row>
    <row r="2" spans="2:19" ht="13.5" thickBot="1">
      <c r="B2" s="342"/>
      <c r="C2" s="342" t="s">
        <v>641</v>
      </c>
      <c r="D2" s="343"/>
      <c r="E2" s="343"/>
      <c r="F2" s="342"/>
      <c r="G2" s="342"/>
      <c r="H2" s="342"/>
      <c r="I2" s="342"/>
      <c r="K2" s="340"/>
      <c r="L2" s="342"/>
      <c r="M2" s="342"/>
      <c r="N2" s="344" t="s">
        <v>91</v>
      </c>
      <c r="O2" s="342"/>
      <c r="P2" s="342"/>
      <c r="Q2" s="342"/>
      <c r="R2" s="342"/>
      <c r="S2" s="342"/>
    </row>
    <row r="3" spans="1:14" ht="27" customHeight="1">
      <c r="A3" s="985" t="s">
        <v>71</v>
      </c>
      <c r="B3" s="988" t="s">
        <v>175</v>
      </c>
      <c r="C3" s="991" t="s">
        <v>275</v>
      </c>
      <c r="D3" s="994" t="s">
        <v>298</v>
      </c>
      <c r="E3" s="935"/>
      <c r="F3" s="935" t="s">
        <v>259</v>
      </c>
      <c r="G3" s="935"/>
      <c r="H3" s="935" t="s">
        <v>276</v>
      </c>
      <c r="I3" s="935"/>
      <c r="J3" s="945" t="s">
        <v>265</v>
      </c>
      <c r="K3" s="340"/>
      <c r="L3" s="995" t="s">
        <v>306</v>
      </c>
      <c r="M3" s="980" t="s">
        <v>360</v>
      </c>
      <c r="N3" s="982" t="s">
        <v>261</v>
      </c>
    </row>
    <row r="4" spans="1:14" ht="15" customHeight="1">
      <c r="A4" s="986"/>
      <c r="B4" s="989"/>
      <c r="C4" s="992"/>
      <c r="D4" s="345" t="s">
        <v>299</v>
      </c>
      <c r="E4" s="285" t="s">
        <v>220</v>
      </c>
      <c r="F4" s="345" t="s">
        <v>294</v>
      </c>
      <c r="G4" s="285" t="s">
        <v>220</v>
      </c>
      <c r="H4" s="345" t="s">
        <v>277</v>
      </c>
      <c r="I4" s="285" t="s">
        <v>220</v>
      </c>
      <c r="J4" s="946"/>
      <c r="K4" s="340"/>
      <c r="L4" s="996"/>
      <c r="M4" s="981"/>
      <c r="N4" s="983"/>
    </row>
    <row r="5" spans="1:14" ht="12.75" customHeight="1" thickBot="1">
      <c r="A5" s="987"/>
      <c r="B5" s="990"/>
      <c r="C5" s="993"/>
      <c r="D5" s="286" t="s">
        <v>146</v>
      </c>
      <c r="E5" s="287" t="s">
        <v>147</v>
      </c>
      <c r="F5" s="287" t="s">
        <v>148</v>
      </c>
      <c r="G5" s="287" t="s">
        <v>149</v>
      </c>
      <c r="H5" s="287" t="s">
        <v>217</v>
      </c>
      <c r="I5" s="287" t="s">
        <v>218</v>
      </c>
      <c r="J5" s="289" t="s">
        <v>262</v>
      </c>
      <c r="K5" s="340"/>
      <c r="L5" s="346" t="s">
        <v>153</v>
      </c>
      <c r="M5" s="288" t="s">
        <v>154</v>
      </c>
      <c r="N5" s="289" t="s">
        <v>278</v>
      </c>
    </row>
    <row r="6" spans="1:14" s="340" customFormat="1" ht="15.75" customHeight="1">
      <c r="A6" s="348">
        <v>1</v>
      </c>
      <c r="B6" s="460"/>
      <c r="C6" s="461"/>
      <c r="D6" s="737"/>
      <c r="E6" s="738"/>
      <c r="F6" s="738"/>
      <c r="G6" s="738"/>
      <c r="H6" s="739">
        <f>+D6+F6</f>
        <v>0</v>
      </c>
      <c r="I6" s="739">
        <f>+E6+G6</f>
        <v>0</v>
      </c>
      <c r="J6" s="740">
        <f>+H6-I6</f>
        <v>0</v>
      </c>
      <c r="K6" s="741"/>
      <c r="L6" s="742"/>
      <c r="M6" s="743"/>
      <c r="N6" s="740">
        <f aca="true" t="shared" si="0" ref="N6:N13">+I6+L6+M6</f>
        <v>0</v>
      </c>
    </row>
    <row r="7" spans="1:14" ht="15.75" customHeight="1">
      <c r="A7" s="349">
        <f aca="true" t="shared" si="1" ref="A7:A12">+A6+1</f>
        <v>2</v>
      </c>
      <c r="B7" s="462"/>
      <c r="C7" s="463"/>
      <c r="D7" s="744"/>
      <c r="E7" s="745"/>
      <c r="F7" s="745"/>
      <c r="G7" s="745"/>
      <c r="H7" s="717">
        <f aca="true" t="shared" si="2" ref="H7:I13">+D7+F7</f>
        <v>0</v>
      </c>
      <c r="I7" s="717">
        <f t="shared" si="2"/>
        <v>0</v>
      </c>
      <c r="J7" s="720">
        <f aca="true" t="shared" si="3" ref="J7:J13">+H7-I7</f>
        <v>0</v>
      </c>
      <c r="K7" s="746"/>
      <c r="L7" s="744"/>
      <c r="M7" s="745"/>
      <c r="N7" s="720">
        <f t="shared" si="0"/>
        <v>0</v>
      </c>
    </row>
    <row r="8" spans="1:14" ht="15.75" customHeight="1">
      <c r="A8" s="349">
        <f t="shared" si="1"/>
        <v>3</v>
      </c>
      <c r="B8" s="464"/>
      <c r="C8" s="465"/>
      <c r="D8" s="744"/>
      <c r="E8" s="745"/>
      <c r="F8" s="745"/>
      <c r="G8" s="745"/>
      <c r="H8" s="717">
        <f t="shared" si="2"/>
        <v>0</v>
      </c>
      <c r="I8" s="717">
        <f t="shared" si="2"/>
        <v>0</v>
      </c>
      <c r="J8" s="720">
        <f t="shared" si="3"/>
        <v>0</v>
      </c>
      <c r="K8" s="746"/>
      <c r="L8" s="744"/>
      <c r="M8" s="745"/>
      <c r="N8" s="720">
        <f t="shared" si="0"/>
        <v>0</v>
      </c>
    </row>
    <row r="9" spans="1:14" ht="15.75" customHeight="1">
      <c r="A9" s="349">
        <f t="shared" si="1"/>
        <v>4</v>
      </c>
      <c r="B9" s="464"/>
      <c r="C9" s="465"/>
      <c r="D9" s="744"/>
      <c r="E9" s="745"/>
      <c r="F9" s="745"/>
      <c r="G9" s="745"/>
      <c r="H9" s="717">
        <f t="shared" si="2"/>
        <v>0</v>
      </c>
      <c r="I9" s="717">
        <f t="shared" si="2"/>
        <v>0</v>
      </c>
      <c r="J9" s="720">
        <f t="shared" si="3"/>
        <v>0</v>
      </c>
      <c r="K9" s="746"/>
      <c r="L9" s="744"/>
      <c r="M9" s="745"/>
      <c r="N9" s="720">
        <f t="shared" si="0"/>
        <v>0</v>
      </c>
    </row>
    <row r="10" spans="1:14" ht="15.75" customHeight="1">
      <c r="A10" s="349">
        <f t="shared" si="1"/>
        <v>5</v>
      </c>
      <c r="B10" s="462"/>
      <c r="C10" s="463"/>
      <c r="D10" s="744"/>
      <c r="E10" s="745"/>
      <c r="F10" s="745"/>
      <c r="G10" s="745"/>
      <c r="H10" s="717">
        <f t="shared" si="2"/>
        <v>0</v>
      </c>
      <c r="I10" s="717">
        <f t="shared" si="2"/>
        <v>0</v>
      </c>
      <c r="J10" s="720">
        <f t="shared" si="3"/>
        <v>0</v>
      </c>
      <c r="K10" s="746"/>
      <c r="L10" s="744"/>
      <c r="M10" s="745"/>
      <c r="N10" s="720">
        <f t="shared" si="0"/>
        <v>0</v>
      </c>
    </row>
    <row r="11" spans="1:14" ht="15.75" customHeight="1">
      <c r="A11" s="349">
        <f t="shared" si="1"/>
        <v>6</v>
      </c>
      <c r="B11" s="464"/>
      <c r="C11" s="465"/>
      <c r="D11" s="744"/>
      <c r="E11" s="745"/>
      <c r="F11" s="745"/>
      <c r="G11" s="745"/>
      <c r="H11" s="717">
        <f t="shared" si="2"/>
        <v>0</v>
      </c>
      <c r="I11" s="717">
        <f t="shared" si="2"/>
        <v>0</v>
      </c>
      <c r="J11" s="720">
        <f t="shared" si="3"/>
        <v>0</v>
      </c>
      <c r="K11" s="746"/>
      <c r="L11" s="744"/>
      <c r="M11" s="745"/>
      <c r="N11" s="720">
        <f t="shared" si="0"/>
        <v>0</v>
      </c>
    </row>
    <row r="12" spans="1:14" ht="15.75" customHeight="1">
      <c r="A12" s="349">
        <f t="shared" si="1"/>
        <v>7</v>
      </c>
      <c r="B12" s="464"/>
      <c r="C12" s="465"/>
      <c r="D12" s="744"/>
      <c r="E12" s="745"/>
      <c r="F12" s="745"/>
      <c r="G12" s="745"/>
      <c r="H12" s="717">
        <f t="shared" si="2"/>
        <v>0</v>
      </c>
      <c r="I12" s="717">
        <f t="shared" si="2"/>
        <v>0</v>
      </c>
      <c r="J12" s="720">
        <f t="shared" si="3"/>
        <v>0</v>
      </c>
      <c r="K12" s="746"/>
      <c r="L12" s="744"/>
      <c r="M12" s="745"/>
      <c r="N12" s="720">
        <f t="shared" si="0"/>
        <v>0</v>
      </c>
    </row>
    <row r="13" spans="1:14" ht="15.75" customHeight="1" thickBot="1">
      <c r="A13" s="449">
        <f>+A12+1</f>
        <v>8</v>
      </c>
      <c r="B13" s="466"/>
      <c r="C13" s="467"/>
      <c r="D13" s="747"/>
      <c r="E13" s="748"/>
      <c r="F13" s="748"/>
      <c r="G13" s="748"/>
      <c r="H13" s="723">
        <f t="shared" si="2"/>
        <v>0</v>
      </c>
      <c r="I13" s="723">
        <f t="shared" si="2"/>
        <v>0</v>
      </c>
      <c r="J13" s="726">
        <f t="shared" si="3"/>
        <v>0</v>
      </c>
      <c r="K13" s="746"/>
      <c r="L13" s="749"/>
      <c r="M13" s="750"/>
      <c r="N13" s="726">
        <f t="shared" si="0"/>
        <v>0</v>
      </c>
    </row>
    <row r="14" spans="1:14" s="351" customFormat="1" ht="16.5" customHeight="1" thickBot="1">
      <c r="A14" s="350">
        <f>+A13+1</f>
        <v>9</v>
      </c>
      <c r="B14" s="470" t="s">
        <v>323</v>
      </c>
      <c r="C14" s="468"/>
      <c r="D14" s="732">
        <f>SUM(D6:D13)</f>
        <v>0</v>
      </c>
      <c r="E14" s="733">
        <f aca="true" t="shared" si="4" ref="E14:J14">SUM(E6:E13)</f>
        <v>0</v>
      </c>
      <c r="F14" s="733">
        <f t="shared" si="4"/>
        <v>0</v>
      </c>
      <c r="G14" s="733">
        <f t="shared" si="4"/>
        <v>0</v>
      </c>
      <c r="H14" s="733">
        <f t="shared" si="4"/>
        <v>0</v>
      </c>
      <c r="I14" s="733">
        <f t="shared" si="4"/>
        <v>0</v>
      </c>
      <c r="J14" s="736">
        <f t="shared" si="4"/>
        <v>0</v>
      </c>
      <c r="K14" s="751"/>
      <c r="L14" s="732">
        <f>SUM(L6:L13)</f>
        <v>0</v>
      </c>
      <c r="M14" s="733">
        <f>SUM(M6:M13)</f>
        <v>0</v>
      </c>
      <c r="N14" s="736">
        <f>SUM(N6:N13)</f>
        <v>0</v>
      </c>
    </row>
    <row r="15" spans="1:14" s="424" customFormat="1" ht="15">
      <c r="A15" s="420"/>
      <c r="B15" s="421"/>
      <c r="C15" s="421"/>
      <c r="D15" s="422"/>
      <c r="E15" s="422"/>
      <c r="F15" s="422"/>
      <c r="G15" s="422"/>
      <c r="H15" s="422"/>
      <c r="I15" s="422"/>
      <c r="J15" s="422"/>
      <c r="K15" s="423"/>
      <c r="L15" s="422"/>
      <c r="M15" s="422"/>
      <c r="N15" s="422"/>
    </row>
    <row r="16" ht="18" customHeight="1">
      <c r="A16" s="153" t="s">
        <v>185</v>
      </c>
    </row>
    <row r="17" spans="1:14" ht="30" customHeight="1">
      <c r="A17" s="984" t="s">
        <v>557</v>
      </c>
      <c r="B17" s="984"/>
      <c r="C17" s="984"/>
      <c r="D17" s="984"/>
      <c r="E17" s="984"/>
      <c r="F17" s="984"/>
      <c r="G17" s="984"/>
      <c r="H17" s="984"/>
      <c r="I17" s="984"/>
      <c r="J17" s="984"/>
      <c r="K17" s="984"/>
      <c r="L17" s="984"/>
      <c r="M17" s="984"/>
      <c r="N17" s="984"/>
    </row>
    <row r="18" spans="1:14" ht="14.25" customHeight="1">
      <c r="A18" s="984" t="s">
        <v>417</v>
      </c>
      <c r="B18" s="984"/>
      <c r="C18" s="984"/>
      <c r="D18" s="984"/>
      <c r="E18" s="984"/>
      <c r="F18" s="984"/>
      <c r="G18" s="984"/>
      <c r="H18" s="984"/>
      <c r="I18" s="984"/>
      <c r="J18" s="984"/>
      <c r="K18" s="984"/>
      <c r="L18" s="984"/>
      <c r="M18" s="984"/>
      <c r="N18" s="984"/>
    </row>
    <row r="19" spans="1:14" ht="28.5" customHeight="1">
      <c r="A19" s="984" t="s">
        <v>300</v>
      </c>
      <c r="B19" s="984"/>
      <c r="C19" s="984"/>
      <c r="D19" s="984"/>
      <c r="E19" s="984"/>
      <c r="F19" s="984"/>
      <c r="G19" s="984"/>
      <c r="H19" s="984"/>
      <c r="I19" s="984"/>
      <c r="J19" s="984"/>
      <c r="K19" s="984"/>
      <c r="L19" s="984"/>
      <c r="M19" s="984"/>
      <c r="N19" s="984"/>
    </row>
    <row r="20" spans="1:14" ht="12.75">
      <c r="A20" s="984" t="s">
        <v>307</v>
      </c>
      <c r="B20" s="984"/>
      <c r="C20" s="984"/>
      <c r="D20" s="984"/>
      <c r="E20" s="984"/>
      <c r="F20" s="984"/>
      <c r="G20" s="984"/>
      <c r="H20" s="984"/>
      <c r="I20" s="984"/>
      <c r="J20" s="984"/>
      <c r="K20" s="984"/>
      <c r="L20" s="984"/>
      <c r="M20" s="984"/>
      <c r="N20" s="984"/>
    </row>
    <row r="21" spans="1:14" ht="12.75">
      <c r="A21" s="984" t="s">
        <v>605</v>
      </c>
      <c r="B21" s="984"/>
      <c r="C21" s="984"/>
      <c r="D21" s="984"/>
      <c r="E21" s="984"/>
      <c r="F21" s="984"/>
      <c r="G21" s="984"/>
      <c r="H21" s="984"/>
      <c r="I21" s="984"/>
      <c r="J21" s="984"/>
      <c r="K21" s="984"/>
      <c r="L21" s="984"/>
      <c r="M21" s="984"/>
      <c r="N21" s="984"/>
    </row>
  </sheetData>
  <sheetProtection insertRows="0" deleteRows="0"/>
  <mergeCells count="15">
    <mergeCell ref="B3:B5"/>
    <mergeCell ref="C3:C5"/>
    <mergeCell ref="D3:E3"/>
    <mergeCell ref="F3:G3"/>
    <mergeCell ref="L3:L4"/>
    <mergeCell ref="M3:M4"/>
    <mergeCell ref="N3:N4"/>
    <mergeCell ref="H3:I3"/>
    <mergeCell ref="A17:N17"/>
    <mergeCell ref="A21:N21"/>
    <mergeCell ref="A18:N18"/>
    <mergeCell ref="A19:N19"/>
    <mergeCell ref="A20:N20"/>
    <mergeCell ref="J3:J4"/>
    <mergeCell ref="A3:A5"/>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F07F52"/>
    <pageSetUpPr fitToPage="1"/>
  </sheetPr>
  <dimension ref="A1:S31"/>
  <sheetViews>
    <sheetView zoomScale="89" zoomScaleNormal="89" zoomScalePageLayoutView="0" workbookViewId="0" topLeftCell="A1">
      <selection activeCell="H7" sqref="H7"/>
    </sheetView>
  </sheetViews>
  <sheetFormatPr defaultColWidth="9.421875" defaultRowHeight="15"/>
  <cols>
    <col min="1" max="1" width="4.00390625" style="129" customWidth="1"/>
    <col min="2" max="2" width="2.28125" style="129" customWidth="1"/>
    <col min="3" max="3" width="4.7109375" style="129" customWidth="1"/>
    <col min="4" max="4" width="7.7109375" style="129" customWidth="1"/>
    <col min="5" max="5" width="41.57421875" style="129" customWidth="1"/>
    <col min="6" max="6" width="5.421875" style="129" customWidth="1"/>
    <col min="7" max="7" width="12.421875" style="129" customWidth="1"/>
    <col min="8" max="8" width="10.140625" style="129" customWidth="1"/>
    <col min="9" max="9" width="11.00390625" style="129" customWidth="1"/>
    <col min="10" max="10" width="9.7109375" style="129" customWidth="1"/>
    <col min="11" max="11" width="11.28125" style="129" customWidth="1"/>
    <col min="12" max="12" width="9.421875" style="129" customWidth="1"/>
    <col min="13" max="13" width="10.8515625" style="129" customWidth="1"/>
    <col min="14" max="14" width="10.7109375" style="129" customWidth="1"/>
    <col min="15" max="15" width="10.421875" style="129" customWidth="1"/>
    <col min="16" max="16" width="10.8515625" style="129" customWidth="1"/>
    <col min="17" max="17" width="2.140625" style="129" customWidth="1"/>
    <col min="18" max="19" width="10.140625" style="129" customWidth="1"/>
    <col min="20" max="248" width="9.140625" style="129" customWidth="1"/>
    <col min="249" max="249" width="5.28125" style="129" customWidth="1"/>
    <col min="250" max="250" width="5.421875" style="129" customWidth="1"/>
    <col min="251" max="251" width="7.7109375" style="129" customWidth="1"/>
    <col min="252" max="252" width="39.421875" style="129" customWidth="1"/>
    <col min="253" max="253" width="11.28125" style="129" customWidth="1"/>
    <col min="254" max="16384" width="9.421875" style="129" customWidth="1"/>
  </cols>
  <sheetData>
    <row r="1" spans="1:6" ht="15.75">
      <c r="A1" s="804" t="s">
        <v>607</v>
      </c>
      <c r="B1" s="805"/>
      <c r="C1" s="803"/>
      <c r="D1" s="803"/>
      <c r="E1" s="803"/>
      <c r="F1" s="134"/>
    </row>
    <row r="2" spans="2:19" ht="16.5" thickBot="1">
      <c r="B2" s="134"/>
      <c r="C2" s="134"/>
      <c r="D2" s="134"/>
      <c r="E2" s="129" t="s">
        <v>641</v>
      </c>
      <c r="S2" s="367" t="s">
        <v>95</v>
      </c>
    </row>
    <row r="3" spans="1:19" s="133" customFormat="1" ht="50.25" customHeight="1">
      <c r="A3" s="948" t="s">
        <v>71</v>
      </c>
      <c r="B3" s="938" t="s">
        <v>309</v>
      </c>
      <c r="C3" s="938"/>
      <c r="D3" s="938"/>
      <c r="E3" s="938"/>
      <c r="F3" s="1001" t="s">
        <v>313</v>
      </c>
      <c r="G3" s="994" t="s">
        <v>258</v>
      </c>
      <c r="H3" s="935"/>
      <c r="I3" s="935" t="s">
        <v>259</v>
      </c>
      <c r="J3" s="935"/>
      <c r="K3" s="935" t="s">
        <v>260</v>
      </c>
      <c r="L3" s="1004"/>
      <c r="M3" s="999" t="s">
        <v>312</v>
      </c>
      <c r="N3" s="967" t="s">
        <v>398</v>
      </c>
      <c r="O3" s="980" t="s">
        <v>391</v>
      </c>
      <c r="P3" s="945" t="s">
        <v>392</v>
      </c>
      <c r="R3" s="980" t="s">
        <v>361</v>
      </c>
      <c r="S3" s="997" t="s">
        <v>261</v>
      </c>
    </row>
    <row r="4" spans="1:19" s="133" customFormat="1" ht="15" customHeight="1">
      <c r="A4" s="949"/>
      <c r="B4" s="940"/>
      <c r="C4" s="940"/>
      <c r="D4" s="940"/>
      <c r="E4" s="940"/>
      <c r="F4" s="1002"/>
      <c r="G4" s="345" t="s">
        <v>310</v>
      </c>
      <c r="H4" s="285" t="s">
        <v>311</v>
      </c>
      <c r="I4" s="285" t="s">
        <v>215</v>
      </c>
      <c r="J4" s="285" t="s">
        <v>220</v>
      </c>
      <c r="K4" s="285" t="s">
        <v>215</v>
      </c>
      <c r="L4" s="405" t="s">
        <v>220</v>
      </c>
      <c r="M4" s="1000"/>
      <c r="N4" s="968"/>
      <c r="O4" s="981"/>
      <c r="P4" s="946"/>
      <c r="R4" s="981"/>
      <c r="S4" s="998"/>
    </row>
    <row r="5" spans="1:19" s="133" customFormat="1" ht="17.25" customHeight="1" thickBot="1">
      <c r="A5" s="950"/>
      <c r="B5" s="942"/>
      <c r="C5" s="942"/>
      <c r="D5" s="942"/>
      <c r="E5" s="942"/>
      <c r="F5" s="1003"/>
      <c r="G5" s="286" t="s">
        <v>146</v>
      </c>
      <c r="H5" s="287" t="s">
        <v>147</v>
      </c>
      <c r="I5" s="287" t="s">
        <v>148</v>
      </c>
      <c r="J5" s="287" t="s">
        <v>149</v>
      </c>
      <c r="K5" s="287" t="s">
        <v>217</v>
      </c>
      <c r="L5" s="406" t="s">
        <v>218</v>
      </c>
      <c r="M5" s="397" t="s">
        <v>302</v>
      </c>
      <c r="N5" s="417" t="s">
        <v>308</v>
      </c>
      <c r="O5" s="288" t="s">
        <v>262</v>
      </c>
      <c r="P5" s="289" t="s">
        <v>153</v>
      </c>
      <c r="R5" s="288" t="s">
        <v>154</v>
      </c>
      <c r="S5" s="347" t="s">
        <v>379</v>
      </c>
    </row>
    <row r="6" spans="1:19" s="135" customFormat="1" ht="16.5" customHeight="1">
      <c r="A6" s="433">
        <v>1</v>
      </c>
      <c r="B6" s="1007" t="s">
        <v>219</v>
      </c>
      <c r="C6" s="1007"/>
      <c r="D6" s="1007"/>
      <c r="E6" s="1007"/>
      <c r="F6" s="427"/>
      <c r="G6" s="705">
        <v>153</v>
      </c>
      <c r="H6" s="706">
        <v>153</v>
      </c>
      <c r="I6" s="706"/>
      <c r="J6" s="706"/>
      <c r="K6" s="706">
        <f>+G6+I6</f>
        <v>153</v>
      </c>
      <c r="L6" s="707">
        <f>+H6+J6</f>
        <v>153</v>
      </c>
      <c r="M6" s="708"/>
      <c r="N6" s="708"/>
      <c r="O6" s="706">
        <f aca="true" t="shared" si="0" ref="O6:O17">+K6-L6</f>
        <v>0</v>
      </c>
      <c r="P6" s="709"/>
      <c r="Q6" s="710"/>
      <c r="R6" s="706"/>
      <c r="S6" s="709">
        <f>+L6+R6</f>
        <v>153</v>
      </c>
    </row>
    <row r="7" spans="1:19" s="135" customFormat="1" ht="12.75">
      <c r="A7" s="428">
        <f>A6+1</f>
        <v>2</v>
      </c>
      <c r="B7" s="1012" t="s">
        <v>548</v>
      </c>
      <c r="C7" s="1012"/>
      <c r="D7" s="1012"/>
      <c r="E7" s="1012"/>
      <c r="F7" s="407"/>
      <c r="G7" s="711">
        <f>SUM(G8:G11)</f>
        <v>153</v>
      </c>
      <c r="H7" s="712">
        <f>SUM(H8:H11)</f>
        <v>153</v>
      </c>
      <c r="I7" s="712">
        <f>SUM(I8:I11)</f>
        <v>0</v>
      </c>
      <c r="J7" s="712">
        <f>SUM(J8:J11)</f>
        <v>0</v>
      </c>
      <c r="K7" s="712">
        <f aca="true" t="shared" si="1" ref="K7:K17">+G7+I7</f>
        <v>153</v>
      </c>
      <c r="L7" s="713">
        <f aca="true" t="shared" si="2" ref="L7:L17">+H7+J7</f>
        <v>153</v>
      </c>
      <c r="M7" s="714"/>
      <c r="N7" s="714"/>
      <c r="O7" s="712">
        <f t="shared" si="0"/>
        <v>0</v>
      </c>
      <c r="P7" s="715"/>
      <c r="Q7" s="710"/>
      <c r="R7" s="712"/>
      <c r="S7" s="715">
        <f aca="true" t="shared" si="3" ref="S7:S17">+L7+R7</f>
        <v>153</v>
      </c>
    </row>
    <row r="8" spans="1:19" s="133" customFormat="1" ht="12.75">
      <c r="A8" s="375">
        <f aca="true" t="shared" si="4" ref="A8:A18">+A7+1</f>
        <v>3</v>
      </c>
      <c r="B8" s="231"/>
      <c r="C8" s="553" t="s">
        <v>549</v>
      </c>
      <c r="D8" s="552"/>
      <c r="E8" s="552"/>
      <c r="F8" s="408"/>
      <c r="G8" s="722"/>
      <c r="H8" s="723"/>
      <c r="I8" s="723"/>
      <c r="J8" s="723"/>
      <c r="K8" s="723">
        <f t="shared" si="1"/>
        <v>0</v>
      </c>
      <c r="L8" s="724">
        <f t="shared" si="2"/>
        <v>0</v>
      </c>
      <c r="M8" s="725"/>
      <c r="N8" s="725"/>
      <c r="O8" s="712">
        <f t="shared" si="0"/>
        <v>0</v>
      </c>
      <c r="P8" s="726"/>
      <c r="Q8" s="721"/>
      <c r="R8" s="723"/>
      <c r="S8" s="726">
        <f t="shared" si="3"/>
        <v>0</v>
      </c>
    </row>
    <row r="9" spans="1:19" s="133" customFormat="1" ht="12.75">
      <c r="A9" s="375">
        <f t="shared" si="4"/>
        <v>4</v>
      </c>
      <c r="B9" s="231"/>
      <c r="C9" s="553" t="s">
        <v>550</v>
      </c>
      <c r="D9" s="552"/>
      <c r="E9" s="552"/>
      <c r="F9" s="408"/>
      <c r="G9" s="722">
        <v>153</v>
      </c>
      <c r="H9" s="723">
        <v>153</v>
      </c>
      <c r="I9" s="723"/>
      <c r="J9" s="723"/>
      <c r="K9" s="723">
        <f t="shared" si="1"/>
        <v>153</v>
      </c>
      <c r="L9" s="724">
        <f t="shared" si="2"/>
        <v>153</v>
      </c>
      <c r="M9" s="725"/>
      <c r="N9" s="725"/>
      <c r="O9" s="712">
        <f t="shared" si="0"/>
        <v>0</v>
      </c>
      <c r="P9" s="726"/>
      <c r="Q9" s="721"/>
      <c r="R9" s="723"/>
      <c r="S9" s="726">
        <f t="shared" si="3"/>
        <v>153</v>
      </c>
    </row>
    <row r="10" spans="1:19" s="133" customFormat="1" ht="12.75">
      <c r="A10" s="375">
        <f t="shared" si="4"/>
        <v>5</v>
      </c>
      <c r="B10" s="231"/>
      <c r="C10" s="553" t="s">
        <v>551</v>
      </c>
      <c r="D10" s="552"/>
      <c r="E10" s="552"/>
      <c r="F10" s="408"/>
      <c r="G10" s="722"/>
      <c r="H10" s="723"/>
      <c r="I10" s="723"/>
      <c r="J10" s="723"/>
      <c r="K10" s="723">
        <f t="shared" si="1"/>
        <v>0</v>
      </c>
      <c r="L10" s="724">
        <f t="shared" si="2"/>
        <v>0</v>
      </c>
      <c r="M10" s="725"/>
      <c r="N10" s="725"/>
      <c r="O10" s="712">
        <f t="shared" si="0"/>
        <v>0</v>
      </c>
      <c r="P10" s="726"/>
      <c r="Q10" s="721"/>
      <c r="R10" s="723"/>
      <c r="S10" s="726">
        <f t="shared" si="3"/>
        <v>0</v>
      </c>
    </row>
    <row r="11" spans="1:19" s="133" customFormat="1" ht="12.75">
      <c r="A11" s="375">
        <f t="shared" si="4"/>
        <v>6</v>
      </c>
      <c r="B11" s="231"/>
      <c r="C11" s="231"/>
      <c r="D11" s="1011" t="s">
        <v>221</v>
      </c>
      <c r="E11" s="1011"/>
      <c r="F11" s="408"/>
      <c r="G11" s="716"/>
      <c r="H11" s="717"/>
      <c r="I11" s="717"/>
      <c r="J11" s="717"/>
      <c r="K11" s="717">
        <f t="shared" si="1"/>
        <v>0</v>
      </c>
      <c r="L11" s="718">
        <f t="shared" si="2"/>
        <v>0</v>
      </c>
      <c r="M11" s="719"/>
      <c r="N11" s="719"/>
      <c r="O11" s="712">
        <f t="shared" si="0"/>
        <v>0</v>
      </c>
      <c r="P11" s="720"/>
      <c r="Q11" s="721"/>
      <c r="R11" s="717"/>
      <c r="S11" s="720">
        <f t="shared" si="3"/>
        <v>0</v>
      </c>
    </row>
    <row r="12" spans="1:19" s="135" customFormat="1" ht="15.75" customHeight="1">
      <c r="A12" s="373">
        <f t="shared" si="4"/>
        <v>7</v>
      </c>
      <c r="B12" s="1008" t="s">
        <v>303</v>
      </c>
      <c r="C12" s="936"/>
      <c r="D12" s="936"/>
      <c r="E12" s="1009"/>
      <c r="F12" s="432"/>
      <c r="G12" s="727"/>
      <c r="H12" s="728"/>
      <c r="I12" s="728"/>
      <c r="J12" s="728"/>
      <c r="K12" s="728">
        <f t="shared" si="1"/>
        <v>0</v>
      </c>
      <c r="L12" s="729">
        <f t="shared" si="2"/>
        <v>0</v>
      </c>
      <c r="M12" s="730"/>
      <c r="N12" s="730"/>
      <c r="O12" s="728">
        <f t="shared" si="0"/>
        <v>0</v>
      </c>
      <c r="P12" s="731"/>
      <c r="Q12" s="710"/>
      <c r="R12" s="728"/>
      <c r="S12" s="731">
        <f t="shared" si="3"/>
        <v>0</v>
      </c>
    </row>
    <row r="13" spans="1:19" s="135" customFormat="1" ht="12.75">
      <c r="A13" s="428">
        <f t="shared" si="4"/>
        <v>8</v>
      </c>
      <c r="B13" s="947" t="s">
        <v>366</v>
      </c>
      <c r="C13" s="929"/>
      <c r="D13" s="929"/>
      <c r="E13" s="1010"/>
      <c r="F13" s="431"/>
      <c r="G13" s="711"/>
      <c r="H13" s="712"/>
      <c r="I13" s="712"/>
      <c r="J13" s="712"/>
      <c r="K13" s="712">
        <f t="shared" si="1"/>
        <v>0</v>
      </c>
      <c r="L13" s="713">
        <f t="shared" si="2"/>
        <v>0</v>
      </c>
      <c r="M13" s="714"/>
      <c r="N13" s="714"/>
      <c r="O13" s="712">
        <f t="shared" si="0"/>
        <v>0</v>
      </c>
      <c r="P13" s="715"/>
      <c r="Q13" s="710"/>
      <c r="R13" s="712"/>
      <c r="S13" s="715">
        <f t="shared" si="3"/>
        <v>0</v>
      </c>
    </row>
    <row r="14" spans="1:19" s="133" customFormat="1" ht="14.25" customHeight="1">
      <c r="A14" s="375">
        <f t="shared" si="4"/>
        <v>9</v>
      </c>
      <c r="B14" s="231"/>
      <c r="C14" s="231"/>
      <c r="D14" s="1011" t="s">
        <v>552</v>
      </c>
      <c r="E14" s="1011"/>
      <c r="F14" s="408"/>
      <c r="G14" s="722"/>
      <c r="H14" s="723"/>
      <c r="I14" s="723"/>
      <c r="J14" s="723"/>
      <c r="K14" s="723">
        <f t="shared" si="1"/>
        <v>0</v>
      </c>
      <c r="L14" s="724">
        <f t="shared" si="2"/>
        <v>0</v>
      </c>
      <c r="M14" s="725"/>
      <c r="N14" s="725"/>
      <c r="O14" s="723">
        <f t="shared" si="0"/>
        <v>0</v>
      </c>
      <c r="P14" s="726"/>
      <c r="Q14" s="721"/>
      <c r="R14" s="723"/>
      <c r="S14" s="726">
        <f t="shared" si="3"/>
        <v>0</v>
      </c>
    </row>
    <row r="15" spans="1:19" s="135" customFormat="1" ht="15.75" customHeight="1">
      <c r="A15" s="373">
        <f t="shared" si="4"/>
        <v>10</v>
      </c>
      <c r="B15" s="1008" t="s">
        <v>301</v>
      </c>
      <c r="C15" s="936"/>
      <c r="D15" s="936"/>
      <c r="E15" s="1009"/>
      <c r="F15" s="432"/>
      <c r="G15" s="727"/>
      <c r="H15" s="728"/>
      <c r="I15" s="728"/>
      <c r="J15" s="728"/>
      <c r="K15" s="728">
        <f t="shared" si="1"/>
        <v>0</v>
      </c>
      <c r="L15" s="729">
        <f t="shared" si="2"/>
        <v>0</v>
      </c>
      <c r="M15" s="730"/>
      <c r="N15" s="730"/>
      <c r="O15" s="728">
        <f t="shared" si="0"/>
        <v>0</v>
      </c>
      <c r="P15" s="731"/>
      <c r="Q15" s="710"/>
      <c r="R15" s="728"/>
      <c r="S15" s="731">
        <f t="shared" si="3"/>
        <v>0</v>
      </c>
    </row>
    <row r="16" spans="1:19" s="135" customFormat="1" ht="12.75">
      <c r="A16" s="428">
        <f t="shared" si="4"/>
        <v>11</v>
      </c>
      <c r="B16" s="947" t="s">
        <v>366</v>
      </c>
      <c r="C16" s="929"/>
      <c r="D16" s="929"/>
      <c r="E16" s="1010"/>
      <c r="F16" s="431"/>
      <c r="G16" s="711"/>
      <c r="H16" s="712"/>
      <c r="I16" s="712"/>
      <c r="J16" s="712"/>
      <c r="K16" s="712">
        <f t="shared" si="1"/>
        <v>0</v>
      </c>
      <c r="L16" s="713">
        <f t="shared" si="2"/>
        <v>0</v>
      </c>
      <c r="M16" s="714"/>
      <c r="N16" s="714"/>
      <c r="O16" s="712">
        <f t="shared" si="0"/>
        <v>0</v>
      </c>
      <c r="P16" s="715"/>
      <c r="Q16" s="710"/>
      <c r="R16" s="712"/>
      <c r="S16" s="715">
        <f t="shared" si="3"/>
        <v>0</v>
      </c>
    </row>
    <row r="17" spans="1:19" s="133" customFormat="1" ht="13.5" thickBot="1">
      <c r="A17" s="375">
        <f t="shared" si="4"/>
        <v>12</v>
      </c>
      <c r="B17" s="231"/>
      <c r="C17" s="231"/>
      <c r="D17" s="1011" t="s">
        <v>552</v>
      </c>
      <c r="E17" s="1011"/>
      <c r="F17" s="408"/>
      <c r="G17" s="716"/>
      <c r="H17" s="717"/>
      <c r="I17" s="717"/>
      <c r="J17" s="717"/>
      <c r="K17" s="717">
        <f t="shared" si="1"/>
        <v>0</v>
      </c>
      <c r="L17" s="718">
        <f t="shared" si="2"/>
        <v>0</v>
      </c>
      <c r="M17" s="719"/>
      <c r="N17" s="719"/>
      <c r="O17" s="717">
        <f t="shared" si="0"/>
        <v>0</v>
      </c>
      <c r="P17" s="720"/>
      <c r="Q17" s="721"/>
      <c r="R17" s="717"/>
      <c r="S17" s="720">
        <f t="shared" si="3"/>
        <v>0</v>
      </c>
    </row>
    <row r="18" spans="1:19" s="133" customFormat="1" ht="18.75" customHeight="1" thickBot="1">
      <c r="A18" s="377">
        <f t="shared" si="4"/>
        <v>13</v>
      </c>
      <c r="B18" s="396" t="s">
        <v>264</v>
      </c>
      <c r="C18" s="396"/>
      <c r="D18" s="396"/>
      <c r="E18" s="396"/>
      <c r="F18" s="409"/>
      <c r="G18" s="732">
        <f aca="true" t="shared" si="5" ref="G18:P18">+G6+G12+G15</f>
        <v>153</v>
      </c>
      <c r="H18" s="733">
        <f t="shared" si="5"/>
        <v>153</v>
      </c>
      <c r="I18" s="733">
        <f t="shared" si="5"/>
        <v>0</v>
      </c>
      <c r="J18" s="733">
        <f t="shared" si="5"/>
        <v>0</v>
      </c>
      <c r="K18" s="733">
        <f t="shared" si="5"/>
        <v>153</v>
      </c>
      <c r="L18" s="734">
        <f t="shared" si="5"/>
        <v>153</v>
      </c>
      <c r="M18" s="735">
        <f t="shared" si="5"/>
        <v>0</v>
      </c>
      <c r="N18" s="735">
        <f t="shared" si="5"/>
        <v>0</v>
      </c>
      <c r="O18" s="733">
        <f t="shared" si="5"/>
        <v>0</v>
      </c>
      <c r="P18" s="736">
        <f t="shared" si="5"/>
        <v>0</v>
      </c>
      <c r="Q18" s="710"/>
      <c r="R18" s="733">
        <f>+R6+R12+R15</f>
        <v>0</v>
      </c>
      <c r="S18" s="736">
        <f>+S6+S12+S15</f>
        <v>153</v>
      </c>
    </row>
    <row r="19" spans="1:19" s="414" customFormat="1" ht="18.75" customHeight="1">
      <c r="A19" s="418"/>
      <c r="B19" s="419"/>
      <c r="C19" s="419"/>
      <c r="D19" s="419"/>
      <c r="E19" s="419"/>
      <c r="F19" s="419"/>
      <c r="G19" s="419"/>
      <c r="H19" s="419"/>
      <c r="I19" s="419"/>
      <c r="J19" s="419"/>
      <c r="K19" s="419"/>
      <c r="L19" s="419"/>
      <c r="M19" s="419"/>
      <c r="N19" s="419"/>
      <c r="O19" s="419"/>
      <c r="P19" s="419"/>
      <c r="R19" s="419"/>
      <c r="S19" s="419"/>
    </row>
    <row r="20" ht="20.25" customHeight="1">
      <c r="A20" s="133" t="s">
        <v>213</v>
      </c>
    </row>
    <row r="21" spans="1:19" ht="55.5" customHeight="1">
      <c r="A21" s="934" t="s">
        <v>608</v>
      </c>
      <c r="B21" s="957"/>
      <c r="C21" s="957"/>
      <c r="D21" s="957"/>
      <c r="E21" s="957"/>
      <c r="F21" s="957"/>
      <c r="G21" s="957"/>
      <c r="H21" s="957"/>
      <c r="I21" s="957"/>
      <c r="J21" s="957"/>
      <c r="K21" s="957"/>
      <c r="L21" s="957"/>
      <c r="M21" s="957"/>
      <c r="N21" s="957"/>
      <c r="O21" s="957"/>
      <c r="P21" s="957"/>
      <c r="Q21" s="957"/>
      <c r="R21" s="957"/>
      <c r="S21" s="957"/>
    </row>
    <row r="22" spans="1:19" ht="17.25" customHeight="1">
      <c r="A22" s="934" t="s">
        <v>609</v>
      </c>
      <c r="B22" s="957"/>
      <c r="C22" s="957"/>
      <c r="D22" s="957"/>
      <c r="E22" s="957"/>
      <c r="F22" s="957"/>
      <c r="G22" s="957"/>
      <c r="H22" s="957"/>
      <c r="I22" s="957"/>
      <c r="J22" s="957"/>
      <c r="K22" s="957"/>
      <c r="L22" s="957"/>
      <c r="M22" s="957"/>
      <c r="N22" s="957"/>
      <c r="O22" s="957"/>
      <c r="P22" s="957"/>
      <c r="Q22" s="957"/>
      <c r="R22" s="957"/>
      <c r="S22" s="957"/>
    </row>
    <row r="23" spans="1:19" ht="15" customHeight="1">
      <c r="A23" s="934" t="s">
        <v>610</v>
      </c>
      <c r="B23" s="957"/>
      <c r="C23" s="957"/>
      <c r="D23" s="957"/>
      <c r="E23" s="957"/>
      <c r="F23" s="957"/>
      <c r="G23" s="957"/>
      <c r="H23" s="957"/>
      <c r="I23" s="957"/>
      <c r="J23" s="957"/>
      <c r="K23" s="957"/>
      <c r="L23" s="957"/>
      <c r="M23" s="957"/>
      <c r="N23" s="957"/>
      <c r="O23" s="957"/>
      <c r="P23" s="957"/>
      <c r="Q23" s="957"/>
      <c r="R23" s="957"/>
      <c r="S23" s="957"/>
    </row>
    <row r="24" spans="1:19" ht="15" customHeight="1">
      <c r="A24" s="934" t="s">
        <v>611</v>
      </c>
      <c r="B24" s="957"/>
      <c r="C24" s="957"/>
      <c r="D24" s="957"/>
      <c r="E24" s="957"/>
      <c r="F24" s="957"/>
      <c r="G24" s="957"/>
      <c r="H24" s="957"/>
      <c r="I24" s="957"/>
      <c r="J24" s="957"/>
      <c r="K24" s="957"/>
      <c r="L24" s="957"/>
      <c r="M24" s="957"/>
      <c r="N24" s="957"/>
      <c r="O24" s="957"/>
      <c r="P24" s="957"/>
      <c r="Q24" s="957"/>
      <c r="R24" s="957"/>
      <c r="S24" s="957"/>
    </row>
    <row r="25" spans="1:19" ht="15" customHeight="1">
      <c r="A25" s="934" t="s">
        <v>314</v>
      </c>
      <c r="B25" s="957"/>
      <c r="C25" s="957"/>
      <c r="D25" s="957"/>
      <c r="E25" s="957"/>
      <c r="F25" s="957"/>
      <c r="G25" s="957"/>
      <c r="H25" s="957"/>
      <c r="I25" s="957"/>
      <c r="J25" s="957"/>
      <c r="K25" s="957"/>
      <c r="L25" s="957"/>
      <c r="M25" s="957"/>
      <c r="N25" s="957"/>
      <c r="O25" s="957"/>
      <c r="P25" s="957"/>
      <c r="Q25" s="957"/>
      <c r="R25" s="957"/>
      <c r="S25" s="957"/>
    </row>
    <row r="26" spans="1:19" ht="15" customHeight="1">
      <c r="A26" s="934" t="s">
        <v>393</v>
      </c>
      <c r="B26" s="957"/>
      <c r="C26" s="957"/>
      <c r="D26" s="957"/>
      <c r="E26" s="957"/>
      <c r="F26" s="957"/>
      <c r="G26" s="957"/>
      <c r="H26" s="957"/>
      <c r="I26" s="957"/>
      <c r="J26" s="957"/>
      <c r="K26" s="957"/>
      <c r="L26" s="957"/>
      <c r="M26" s="957"/>
      <c r="N26" s="957"/>
      <c r="O26" s="957"/>
      <c r="P26" s="957"/>
      <c r="Q26" s="957"/>
      <c r="R26" s="957"/>
      <c r="S26" s="957"/>
    </row>
    <row r="27" spans="1:19" ht="15" customHeight="1">
      <c r="A27" s="934" t="s">
        <v>612</v>
      </c>
      <c r="B27" s="957"/>
      <c r="C27" s="957"/>
      <c r="D27" s="957"/>
      <c r="E27" s="957"/>
      <c r="F27" s="957"/>
      <c r="G27" s="957"/>
      <c r="H27" s="957"/>
      <c r="I27" s="957"/>
      <c r="J27" s="957"/>
      <c r="K27" s="957"/>
      <c r="L27" s="957"/>
      <c r="M27" s="957"/>
      <c r="N27" s="957"/>
      <c r="O27" s="957"/>
      <c r="P27" s="957"/>
      <c r="Q27" s="957"/>
      <c r="R27" s="957"/>
      <c r="S27" s="957"/>
    </row>
    <row r="28" spans="1:19" ht="15" customHeight="1">
      <c r="A28" s="1005" t="s">
        <v>613</v>
      </c>
      <c r="B28" s="1006"/>
      <c r="C28" s="1006"/>
      <c r="D28" s="1006"/>
      <c r="E28" s="1006"/>
      <c r="F28" s="1006"/>
      <c r="G28" s="1006"/>
      <c r="H28" s="1006"/>
      <c r="I28" s="1006"/>
      <c r="J28" s="1006"/>
      <c r="K28" s="1006"/>
      <c r="L28" s="1006"/>
      <c r="M28" s="1006"/>
      <c r="N28" s="1006"/>
      <c r="O28" s="1006"/>
      <c r="P28" s="1006"/>
      <c r="Q28" s="1006"/>
      <c r="R28" s="1006"/>
      <c r="S28" s="1006"/>
    </row>
    <row r="29" spans="1:19" ht="30.75" customHeight="1">
      <c r="A29" s="934" t="s">
        <v>614</v>
      </c>
      <c r="B29" s="957"/>
      <c r="C29" s="957"/>
      <c r="D29" s="957"/>
      <c r="E29" s="957"/>
      <c r="F29" s="957"/>
      <c r="G29" s="957"/>
      <c r="H29" s="957"/>
      <c r="I29" s="957"/>
      <c r="J29" s="957"/>
      <c r="K29" s="957"/>
      <c r="L29" s="957"/>
      <c r="M29" s="957"/>
      <c r="N29" s="957"/>
      <c r="O29" s="957"/>
      <c r="P29" s="957"/>
      <c r="Q29" s="957"/>
      <c r="R29" s="957"/>
      <c r="S29" s="957"/>
    </row>
    <row r="30" spans="3:6" ht="14.25" customHeight="1">
      <c r="C30" s="379"/>
      <c r="D30" s="379"/>
      <c r="E30" s="379"/>
      <c r="F30" s="379"/>
    </row>
    <row r="31" ht="15">
      <c r="A31" s="133"/>
    </row>
  </sheetData>
  <sheetProtection/>
  <mergeCells count="30">
    <mergeCell ref="A21:S21"/>
    <mergeCell ref="B6:E6"/>
    <mergeCell ref="B12:E12"/>
    <mergeCell ref="B15:E15"/>
    <mergeCell ref="B16:E16"/>
    <mergeCell ref="D17:E17"/>
    <mergeCell ref="D14:E14"/>
    <mergeCell ref="B7:E7"/>
    <mergeCell ref="D11:E11"/>
    <mergeCell ref="B13:E13"/>
    <mergeCell ref="A27:S27"/>
    <mergeCell ref="A28:S28"/>
    <mergeCell ref="A29:S29"/>
    <mergeCell ref="A22:S22"/>
    <mergeCell ref="A23:S23"/>
    <mergeCell ref="A24:S24"/>
    <mergeCell ref="A25:S25"/>
    <mergeCell ref="A26:S26"/>
    <mergeCell ref="A3:A5"/>
    <mergeCell ref="B3:E5"/>
    <mergeCell ref="G3:H3"/>
    <mergeCell ref="I3:J3"/>
    <mergeCell ref="K3:L3"/>
    <mergeCell ref="P3:P4"/>
    <mergeCell ref="R3:R4"/>
    <mergeCell ref="O3:O4"/>
    <mergeCell ref="S3:S4"/>
    <mergeCell ref="M3:M4"/>
    <mergeCell ref="F3:F5"/>
    <mergeCell ref="N3:N4"/>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H43"/>
  <sheetViews>
    <sheetView zoomScale="85" zoomScaleNormal="85" workbookViewId="0" topLeftCell="A1">
      <selection activeCell="H25" sqref="H25"/>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6384" width="9.140625" style="6" customWidth="1"/>
  </cols>
  <sheetData>
    <row r="1" spans="1:8" ht="15.75">
      <c r="A1" s="46" t="s">
        <v>615</v>
      </c>
      <c r="B1" s="11"/>
      <c r="C1" s="11"/>
      <c r="D1" s="40"/>
      <c r="E1" s="12"/>
      <c r="F1" s="47"/>
      <c r="G1" s="32"/>
      <c r="H1" s="8"/>
    </row>
    <row r="2" spans="1:8" s="3" customFormat="1" ht="13.5" thickBot="1">
      <c r="A2" s="12"/>
      <c r="B2" s="12"/>
      <c r="C2" s="12"/>
      <c r="D2" s="12"/>
      <c r="E2" s="12"/>
      <c r="F2" s="13" t="s">
        <v>95</v>
      </c>
      <c r="G2" s="12"/>
      <c r="H2" s="2"/>
    </row>
    <row r="3" spans="1:8" s="7" customFormat="1" ht="19.5" customHeight="1">
      <c r="A3" s="1016" t="s">
        <v>71</v>
      </c>
      <c r="B3" s="1018" t="s">
        <v>253</v>
      </c>
      <c r="C3" s="1019"/>
      <c r="D3" s="1022" t="s">
        <v>642</v>
      </c>
      <c r="E3" s="1023"/>
      <c r="F3" s="1024"/>
      <c r="G3" s="35"/>
      <c r="H3" s="107"/>
    </row>
    <row r="4" spans="1:8" s="7" customFormat="1" ht="13.5" customHeight="1" thickBot="1">
      <c r="A4" s="1017"/>
      <c r="B4" s="1020"/>
      <c r="C4" s="1021"/>
      <c r="D4" s="807" t="s">
        <v>177</v>
      </c>
      <c r="E4" s="807" t="s">
        <v>96</v>
      </c>
      <c r="F4" s="14" t="s">
        <v>93</v>
      </c>
      <c r="G4" s="35"/>
      <c r="H4" s="107"/>
    </row>
    <row r="5" spans="1:8" s="7" customFormat="1" ht="12.75" customHeight="1">
      <c r="A5" s="244" t="s">
        <v>403</v>
      </c>
      <c r="B5" s="1025" t="s">
        <v>643</v>
      </c>
      <c r="C5" s="1026"/>
      <c r="D5" s="605">
        <f>SUM(D6:D9)</f>
        <v>0</v>
      </c>
      <c r="E5" s="605">
        <f>SUM(E6:E9)</f>
        <v>0</v>
      </c>
      <c r="F5" s="606">
        <f aca="true" t="shared" si="0" ref="F5:F21">SUM(D5+E5)</f>
        <v>0</v>
      </c>
      <c r="G5" s="35"/>
      <c r="H5" s="107"/>
    </row>
    <row r="6" spans="1:8" s="7" customFormat="1" ht="12.75" customHeight="1">
      <c r="A6" s="476" t="s">
        <v>404</v>
      </c>
      <c r="B6" s="1027" t="s">
        <v>214</v>
      </c>
      <c r="C6" s="537" t="s">
        <v>644</v>
      </c>
      <c r="D6" s="607"/>
      <c r="E6" s="607"/>
      <c r="F6" s="608">
        <f t="shared" si="0"/>
        <v>0</v>
      </c>
      <c r="G6" s="35"/>
      <c r="H6" s="4"/>
    </row>
    <row r="7" spans="1:8" s="7" customFormat="1" ht="12.75" customHeight="1">
      <c r="A7" s="476" t="s">
        <v>405</v>
      </c>
      <c r="B7" s="1028"/>
      <c r="C7" s="537" t="s">
        <v>645</v>
      </c>
      <c r="D7" s="607"/>
      <c r="E7" s="607"/>
      <c r="F7" s="608">
        <f t="shared" si="0"/>
        <v>0</v>
      </c>
      <c r="G7" s="35"/>
      <c r="H7" s="4"/>
    </row>
    <row r="8" spans="1:8" s="7" customFormat="1" ht="12.75" customHeight="1">
      <c r="A8" s="476" t="s">
        <v>406</v>
      </c>
      <c r="B8" s="1028"/>
      <c r="C8" s="537" t="s">
        <v>646</v>
      </c>
      <c r="D8" s="607"/>
      <c r="E8" s="607"/>
      <c r="F8" s="608">
        <f t="shared" si="0"/>
        <v>0</v>
      </c>
      <c r="G8" s="35"/>
      <c r="H8" s="4"/>
    </row>
    <row r="9" spans="1:8" s="7" customFormat="1" ht="12.75" customHeight="1">
      <c r="A9" s="476" t="s">
        <v>407</v>
      </c>
      <c r="B9" s="1029"/>
      <c r="C9" s="538" t="s">
        <v>647</v>
      </c>
      <c r="D9" s="607"/>
      <c r="E9" s="607"/>
      <c r="F9" s="608">
        <f t="shared" si="0"/>
        <v>0</v>
      </c>
      <c r="G9" s="35"/>
      <c r="H9" s="4"/>
    </row>
    <row r="10" spans="1:8" s="7" customFormat="1" ht="12.75" customHeight="1">
      <c r="A10" s="242" t="s">
        <v>408</v>
      </c>
      <c r="B10" s="1030" t="s">
        <v>648</v>
      </c>
      <c r="C10" s="1031"/>
      <c r="D10" s="605">
        <v>2268</v>
      </c>
      <c r="E10" s="605"/>
      <c r="F10" s="606">
        <f t="shared" si="0"/>
        <v>2268</v>
      </c>
      <c r="G10" s="35"/>
      <c r="H10" s="4"/>
    </row>
    <row r="11" spans="1:8" s="7" customFormat="1" ht="12.75" customHeight="1">
      <c r="A11" s="242" t="s">
        <v>283</v>
      </c>
      <c r="B11" s="539" t="s">
        <v>249</v>
      </c>
      <c r="C11" s="540"/>
      <c r="D11" s="605">
        <f>SUM(D12:D15)</f>
        <v>0</v>
      </c>
      <c r="E11" s="605">
        <f>SUM(E12:E15)</f>
        <v>128</v>
      </c>
      <c r="F11" s="606">
        <f t="shared" si="0"/>
        <v>128</v>
      </c>
      <c r="G11" s="35"/>
      <c r="H11" s="4"/>
    </row>
    <row r="12" spans="1:8" s="7" customFormat="1" ht="12.75" customHeight="1">
      <c r="A12" s="476" t="s">
        <v>409</v>
      </c>
      <c r="B12" s="1027" t="s">
        <v>214</v>
      </c>
      <c r="C12" s="496" t="s">
        <v>99</v>
      </c>
      <c r="D12" s="609"/>
      <c r="E12" s="609"/>
      <c r="F12" s="608">
        <f t="shared" si="0"/>
        <v>0</v>
      </c>
      <c r="G12" s="35"/>
      <c r="H12" s="4"/>
    </row>
    <row r="13" spans="1:8" s="7" customFormat="1" ht="12.75" customHeight="1">
      <c r="A13" s="476" t="s">
        <v>410</v>
      </c>
      <c r="B13" s="1028"/>
      <c r="C13" s="496" t="s">
        <v>98</v>
      </c>
      <c r="D13" s="609"/>
      <c r="E13" s="609"/>
      <c r="F13" s="608">
        <f t="shared" si="0"/>
        <v>0</v>
      </c>
      <c r="G13" s="35"/>
      <c r="H13" s="4"/>
    </row>
    <row r="14" spans="1:8" s="7" customFormat="1" ht="12.75" customHeight="1">
      <c r="A14" s="476" t="s">
        <v>411</v>
      </c>
      <c r="B14" s="1028"/>
      <c r="C14" s="496" t="s">
        <v>649</v>
      </c>
      <c r="D14" s="609"/>
      <c r="E14" s="609">
        <v>125</v>
      </c>
      <c r="F14" s="608">
        <f t="shared" si="0"/>
        <v>125</v>
      </c>
      <c r="G14" s="35"/>
      <c r="H14" s="4"/>
    </row>
    <row r="15" spans="1:8" s="7" customFormat="1" ht="12.75" customHeight="1">
      <c r="A15" s="476" t="s">
        <v>412</v>
      </c>
      <c r="B15" s="1029"/>
      <c r="C15" s="496" t="s">
        <v>75</v>
      </c>
      <c r="D15" s="609"/>
      <c r="E15" s="609">
        <v>3</v>
      </c>
      <c r="F15" s="608"/>
      <c r="G15" s="35"/>
      <c r="H15" s="4"/>
    </row>
    <row r="16" spans="1:8" s="7" customFormat="1" ht="12.75" customHeight="1">
      <c r="A16" s="242" t="s">
        <v>285</v>
      </c>
      <c r="B16" s="539" t="s">
        <v>250</v>
      </c>
      <c r="C16" s="540"/>
      <c r="D16" s="605">
        <f>SUM(D17:D19)</f>
        <v>0</v>
      </c>
      <c r="E16" s="605">
        <f>SUM(E17:E19)</f>
        <v>0</v>
      </c>
      <c r="F16" s="606">
        <f t="shared" si="0"/>
        <v>0</v>
      </c>
      <c r="G16" s="35"/>
      <c r="H16" s="4"/>
    </row>
    <row r="17" spans="1:8" s="7" customFormat="1" ht="12.75" customHeight="1">
      <c r="A17" s="476" t="s">
        <v>414</v>
      </c>
      <c r="B17" s="1027" t="s">
        <v>214</v>
      </c>
      <c r="C17" s="541" t="s">
        <v>99</v>
      </c>
      <c r="D17" s="609"/>
      <c r="E17" s="609"/>
      <c r="F17" s="608">
        <f t="shared" si="0"/>
        <v>0</v>
      </c>
      <c r="G17" s="35"/>
      <c r="H17" s="4"/>
    </row>
    <row r="18" spans="1:8" s="7" customFormat="1" ht="12.75" customHeight="1">
      <c r="A18" s="476" t="s">
        <v>415</v>
      </c>
      <c r="B18" s="1028"/>
      <c r="C18" s="541" t="s">
        <v>98</v>
      </c>
      <c r="D18" s="609"/>
      <c r="E18" s="609"/>
      <c r="F18" s="608">
        <f t="shared" si="0"/>
        <v>0</v>
      </c>
      <c r="G18" s="35"/>
      <c r="H18" s="4"/>
    </row>
    <row r="19" spans="1:8" ht="12.75" customHeight="1">
      <c r="A19" s="476" t="s">
        <v>413</v>
      </c>
      <c r="B19" s="1029"/>
      <c r="C19" s="541" t="s">
        <v>75</v>
      </c>
      <c r="D19" s="609"/>
      <c r="E19" s="609"/>
      <c r="F19" s="608"/>
      <c r="G19" s="35"/>
      <c r="H19" s="4"/>
    </row>
    <row r="20" spans="1:8" ht="12.75" customHeight="1">
      <c r="A20" s="242" t="s">
        <v>416</v>
      </c>
      <c r="B20" s="1030" t="s">
        <v>251</v>
      </c>
      <c r="C20" s="1031"/>
      <c r="D20" s="605"/>
      <c r="E20" s="605"/>
      <c r="F20" s="606">
        <f t="shared" si="0"/>
        <v>0</v>
      </c>
      <c r="G20" s="35"/>
      <c r="H20" s="5"/>
    </row>
    <row r="21" spans="1:8" ht="12.75" customHeight="1" thickBot="1">
      <c r="A21" s="243" t="s">
        <v>286</v>
      </c>
      <c r="B21" s="1032" t="s">
        <v>252</v>
      </c>
      <c r="C21" s="1033"/>
      <c r="D21" s="610"/>
      <c r="E21" s="610"/>
      <c r="F21" s="611">
        <f t="shared" si="0"/>
        <v>0</v>
      </c>
      <c r="G21" s="35"/>
      <c r="H21" s="5"/>
    </row>
    <row r="22" spans="1:8" ht="12.75">
      <c r="A22" s="48"/>
      <c r="B22" s="32"/>
      <c r="C22" s="32"/>
      <c r="D22" s="32"/>
      <c r="E22" s="48"/>
      <c r="F22" s="49"/>
      <c r="G22" s="35"/>
      <c r="H22" s="5"/>
    </row>
    <row r="23" spans="1:8" ht="12.75">
      <c r="A23" s="74" t="s">
        <v>213</v>
      </c>
      <c r="B23" s="89"/>
      <c r="C23" s="89"/>
      <c r="D23" s="32"/>
      <c r="E23" s="48"/>
      <c r="F23" s="49"/>
      <c r="G23" s="35"/>
      <c r="H23" s="5"/>
    </row>
    <row r="24" spans="1:8" ht="27.75" customHeight="1">
      <c r="A24" s="1034" t="s">
        <v>426</v>
      </c>
      <c r="B24" s="1035"/>
      <c r="C24" s="1035"/>
      <c r="D24" s="1035"/>
      <c r="E24" s="1035"/>
      <c r="F24" s="1035"/>
      <c r="G24" s="35"/>
      <c r="H24" s="5"/>
    </row>
    <row r="25" spans="1:7" ht="79.5" customHeight="1">
      <c r="A25" s="934" t="s">
        <v>400</v>
      </c>
      <c r="B25" s="1013"/>
      <c r="C25" s="1013"/>
      <c r="D25" s="1013"/>
      <c r="E25" s="1013"/>
      <c r="F25" s="1013"/>
      <c r="G25" s="1"/>
    </row>
    <row r="26" spans="1:7" ht="81" customHeight="1">
      <c r="A26" s="1014" t="s">
        <v>436</v>
      </c>
      <c r="B26" s="1015"/>
      <c r="C26" s="1015"/>
      <c r="D26" s="1015"/>
      <c r="E26" s="1015"/>
      <c r="F26" s="1015"/>
      <c r="G26" s="1"/>
    </row>
    <row r="27" spans="1:8" ht="80.25" customHeight="1">
      <c r="A27" s="1014" t="s">
        <v>434</v>
      </c>
      <c r="B27" s="1015"/>
      <c r="C27" s="1015"/>
      <c r="D27" s="1015"/>
      <c r="E27" s="1015"/>
      <c r="F27" s="1015"/>
      <c r="G27" s="1"/>
      <c r="H27" s="550"/>
    </row>
    <row r="28" spans="1:7" ht="55.5" customHeight="1">
      <c r="A28" s="1014" t="s">
        <v>401</v>
      </c>
      <c r="B28" s="1015"/>
      <c r="C28" s="1015"/>
      <c r="D28" s="1015"/>
      <c r="E28" s="1015"/>
      <c r="F28" s="1015"/>
      <c r="G28" s="1"/>
    </row>
    <row r="29" spans="1:7" ht="43.5" customHeight="1">
      <c r="A29" s="1014" t="s">
        <v>616</v>
      </c>
      <c r="B29" s="1015"/>
      <c r="C29" s="1015"/>
      <c r="D29" s="1015"/>
      <c r="E29" s="1015"/>
      <c r="F29" s="1015"/>
      <c r="G29" s="1"/>
    </row>
    <row r="30" spans="1:7" ht="15.75" customHeight="1">
      <c r="A30" s="1014" t="s">
        <v>617</v>
      </c>
      <c r="B30" s="1015"/>
      <c r="C30" s="1015"/>
      <c r="D30" s="1015"/>
      <c r="E30" s="1015"/>
      <c r="F30" s="1015"/>
      <c r="G30" s="1"/>
    </row>
    <row r="31" ht="14.25" customHeight="1">
      <c r="G31" s="1"/>
    </row>
    <row r="32" ht="12.75">
      <c r="G32" s="1"/>
    </row>
    <row r="33" ht="12.75">
      <c r="G33" s="1"/>
    </row>
    <row r="34" ht="12.75">
      <c r="G34" s="1"/>
    </row>
    <row r="35" ht="12.75">
      <c r="G35" s="1"/>
    </row>
    <row r="42" ht="12.75">
      <c r="A42" s="5"/>
    </row>
    <row r="43" ht="12.75">
      <c r="A43" s="5"/>
    </row>
  </sheetData>
  <sheetProtection formatRows="0" insertRows="0" deleteRows="0"/>
  <mergeCells count="17">
    <mergeCell ref="A27:F27"/>
    <mergeCell ref="A28:F28"/>
    <mergeCell ref="A30:F30"/>
    <mergeCell ref="A29:F29"/>
    <mergeCell ref="B10:C10"/>
    <mergeCell ref="B12:B15"/>
    <mergeCell ref="B17:B19"/>
    <mergeCell ref="B21:C21"/>
    <mergeCell ref="B20:C20"/>
    <mergeCell ref="A24:F24"/>
    <mergeCell ref="A25:F25"/>
    <mergeCell ref="A26:F26"/>
    <mergeCell ref="A3:A4"/>
    <mergeCell ref="B3:C4"/>
    <mergeCell ref="D3:F3"/>
    <mergeCell ref="B5:C5"/>
    <mergeCell ref="B6:B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L25"/>
  <sheetViews>
    <sheetView zoomScale="85" zoomScaleNormal="85" zoomScalePageLayoutView="0" workbookViewId="0" topLeftCell="A1">
      <selection activeCell="E38" sqref="E38"/>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11" max="16384" width="9.140625" style="16" customWidth="1"/>
  </cols>
  <sheetData>
    <row r="1" spans="1:5" ht="15.75">
      <c r="A1" s="232" t="s">
        <v>618</v>
      </c>
      <c r="B1" s="11"/>
      <c r="C1" s="12"/>
      <c r="D1" s="12"/>
      <c r="E1" s="12"/>
    </row>
    <row r="2" spans="1:6" ht="15.75" thickBot="1">
      <c r="A2" s="28"/>
      <c r="B2" s="12"/>
      <c r="C2" s="12"/>
      <c r="D2" s="13"/>
      <c r="E2" s="12"/>
      <c r="F2" s="145" t="s">
        <v>176</v>
      </c>
    </row>
    <row r="3" spans="1:6" ht="26.25" customHeight="1">
      <c r="A3" s="1037" t="s">
        <v>71</v>
      </c>
      <c r="B3" s="1039" t="s">
        <v>100</v>
      </c>
      <c r="C3" s="551" t="s">
        <v>439</v>
      </c>
      <c r="D3" s="51" t="s">
        <v>650</v>
      </c>
      <c r="E3" s="209" t="s">
        <v>651</v>
      </c>
      <c r="F3" s="210" t="s">
        <v>652</v>
      </c>
    </row>
    <row r="4" spans="1:6" ht="12" customHeight="1" thickBot="1">
      <c r="A4" s="1038"/>
      <c r="B4" s="1040"/>
      <c r="C4" s="151" t="s">
        <v>146</v>
      </c>
      <c r="D4" s="151" t="s">
        <v>147</v>
      </c>
      <c r="E4" s="151" t="s">
        <v>148</v>
      </c>
      <c r="F4" s="152" t="s">
        <v>149</v>
      </c>
    </row>
    <row r="5" spans="1:6" ht="18" customHeight="1">
      <c r="A5" s="239">
        <v>1</v>
      </c>
      <c r="B5" s="528" t="s">
        <v>248</v>
      </c>
      <c r="C5" s="694">
        <f>SUM(C6:C9)</f>
        <v>1426</v>
      </c>
      <c r="D5" s="694">
        <f>SUM(D6:D9)</f>
        <v>0</v>
      </c>
      <c r="E5" s="694">
        <f>SUM(E6:E9)</f>
        <v>925</v>
      </c>
      <c r="F5" s="695">
        <v>0</v>
      </c>
    </row>
    <row r="6" spans="1:12" ht="12.75" customHeight="1">
      <c r="A6" s="149">
        <v>2</v>
      </c>
      <c r="B6" s="529" t="s">
        <v>101</v>
      </c>
      <c r="C6" s="696">
        <v>385</v>
      </c>
      <c r="D6" s="697">
        <v>0</v>
      </c>
      <c r="E6" s="621">
        <v>770</v>
      </c>
      <c r="F6" s="698">
        <v>500</v>
      </c>
      <c r="K6" s="129"/>
      <c r="L6" s="129"/>
    </row>
    <row r="7" spans="1:12" ht="12.75" customHeight="1">
      <c r="A7" s="149">
        <v>3</v>
      </c>
      <c r="B7" s="530" t="s">
        <v>178</v>
      </c>
      <c r="C7" s="697">
        <v>1041</v>
      </c>
      <c r="D7" s="697"/>
      <c r="E7" s="621">
        <v>155</v>
      </c>
      <c r="F7" s="642">
        <v>7</v>
      </c>
      <c r="K7" s="129"/>
      <c r="L7" s="129"/>
    </row>
    <row r="8" spans="1:12" ht="12.75" customHeight="1">
      <c r="A8" s="149">
        <v>4</v>
      </c>
      <c r="B8" s="530" t="s">
        <v>179</v>
      </c>
      <c r="C8" s="697">
        <v>0</v>
      </c>
      <c r="D8" s="697"/>
      <c r="E8" s="621"/>
      <c r="F8" s="642"/>
      <c r="K8" s="129"/>
      <c r="L8" s="129"/>
    </row>
    <row r="9" spans="1:11" ht="12.75" customHeight="1">
      <c r="A9" s="149">
        <v>5</v>
      </c>
      <c r="B9" s="531" t="s">
        <v>102</v>
      </c>
      <c r="C9" s="697"/>
      <c r="D9" s="697">
        <v>0</v>
      </c>
      <c r="E9" s="621"/>
      <c r="F9" s="642"/>
      <c r="K9" s="129"/>
    </row>
    <row r="10" spans="1:11" ht="21" customHeight="1">
      <c r="A10" s="240">
        <v>6</v>
      </c>
      <c r="B10" s="532" t="s">
        <v>653</v>
      </c>
      <c r="C10" s="699">
        <f>SUM(C11:C13)</f>
        <v>1623</v>
      </c>
      <c r="D10" s="700">
        <v>0</v>
      </c>
      <c r="E10" s="699">
        <f>SUM(E11:E13)</f>
        <v>2434</v>
      </c>
      <c r="F10" s="701">
        <v>0</v>
      </c>
      <c r="K10" s="129"/>
    </row>
    <row r="11" spans="1:6" ht="12.75" customHeight="1">
      <c r="A11" s="149">
        <v>7</v>
      </c>
      <c r="B11" s="533" t="s">
        <v>181</v>
      </c>
      <c r="C11" s="697">
        <v>976</v>
      </c>
      <c r="D11" s="697">
        <v>0</v>
      </c>
      <c r="E11" s="621">
        <v>732</v>
      </c>
      <c r="F11" s="642">
        <v>1.3</v>
      </c>
    </row>
    <row r="12" spans="1:6" ht="12.75" customHeight="1">
      <c r="A12" s="149">
        <v>8</v>
      </c>
      <c r="B12" s="534" t="s">
        <v>180</v>
      </c>
      <c r="C12" s="697">
        <v>483</v>
      </c>
      <c r="D12" s="697">
        <v>0</v>
      </c>
      <c r="E12" s="621">
        <v>972</v>
      </c>
      <c r="F12" s="613">
        <v>0.5</v>
      </c>
    </row>
    <row r="13" spans="1:6" ht="12.75" customHeight="1" thickBot="1">
      <c r="A13" s="150">
        <v>9</v>
      </c>
      <c r="B13" s="535" t="s">
        <v>622</v>
      </c>
      <c r="C13" s="702">
        <v>164</v>
      </c>
      <c r="D13" s="702">
        <v>0</v>
      </c>
      <c r="E13" s="624">
        <v>730</v>
      </c>
      <c r="F13" s="615"/>
    </row>
    <row r="14" spans="1:6" ht="17.25" customHeight="1" thickBot="1">
      <c r="A14" s="206">
        <v>10</v>
      </c>
      <c r="B14" s="536" t="s">
        <v>93</v>
      </c>
      <c r="C14" s="703">
        <f>C5+C10</f>
        <v>3049</v>
      </c>
      <c r="D14" s="703">
        <f>D5+D10</f>
        <v>0</v>
      </c>
      <c r="E14" s="703">
        <f>E5+E10</f>
        <v>3359</v>
      </c>
      <c r="F14" s="704">
        <v>0</v>
      </c>
    </row>
    <row r="15" spans="1:6" ht="12.75" customHeight="1">
      <c r="A15" s="233"/>
      <c r="B15" s="115"/>
      <c r="C15" s="146"/>
      <c r="D15" s="146"/>
      <c r="E15" s="147"/>
      <c r="F15" s="32"/>
    </row>
    <row r="16" spans="1:10" ht="12.75" customHeight="1">
      <c r="A16" s="56" t="s">
        <v>213</v>
      </c>
      <c r="B16" s="234"/>
      <c r="C16" s="235"/>
      <c r="D16" s="235"/>
      <c r="E16" s="236"/>
      <c r="F16" s="56"/>
      <c r="H16" s="107"/>
      <c r="I16" s="107"/>
      <c r="J16" s="107"/>
    </row>
    <row r="17" spans="1:6" ht="24.75" customHeight="1">
      <c r="A17" s="1036" t="s">
        <v>619</v>
      </c>
      <c r="B17" s="1036"/>
      <c r="C17" s="1036"/>
      <c r="D17" s="1036"/>
      <c r="E17" s="1036"/>
      <c r="F17" s="1036"/>
    </row>
    <row r="18" spans="1:6" ht="12.75" customHeight="1">
      <c r="A18" s="435" t="s">
        <v>384</v>
      </c>
      <c r="B18" s="52"/>
      <c r="C18" s="237"/>
      <c r="D18" s="237"/>
      <c r="E18" s="237"/>
      <c r="F18" s="59"/>
    </row>
    <row r="19" spans="1:6" ht="26.25" customHeight="1">
      <c r="A19" s="1036" t="s">
        <v>620</v>
      </c>
      <c r="B19" s="1036"/>
      <c r="C19" s="1036"/>
      <c r="D19" s="1036"/>
      <c r="E19" s="1036"/>
      <c r="F19" s="1036"/>
    </row>
    <row r="20" spans="1:10" ht="15" customHeight="1">
      <c r="A20" s="208" t="s">
        <v>425</v>
      </c>
      <c r="B20" s="207"/>
      <c r="C20" s="207"/>
      <c r="D20" s="207"/>
      <c r="E20" s="207"/>
      <c r="F20" s="207"/>
      <c r="H20" s="107"/>
      <c r="I20" s="107"/>
      <c r="J20" s="107"/>
    </row>
    <row r="21" spans="1:10" ht="27.75" customHeight="1">
      <c r="A21" s="1036" t="s">
        <v>621</v>
      </c>
      <c r="B21" s="1036"/>
      <c r="C21" s="1036"/>
      <c r="D21" s="1036"/>
      <c r="E21" s="1036"/>
      <c r="F21" s="1036"/>
      <c r="H21" s="107"/>
      <c r="I21" s="107"/>
      <c r="J21" s="107"/>
    </row>
    <row r="22" spans="1:10" ht="12.75" customHeight="1">
      <c r="A22" s="208"/>
      <c r="B22" s="207"/>
      <c r="C22" s="207"/>
      <c r="D22" s="207"/>
      <c r="E22" s="207"/>
      <c r="F22" s="207"/>
      <c r="H22" s="107"/>
      <c r="I22" s="107"/>
      <c r="J22" s="107"/>
    </row>
    <row r="23" spans="1:10" ht="12.75" customHeight="1">
      <c r="A23" s="208" t="s">
        <v>244</v>
      </c>
      <c r="B23" s="207"/>
      <c r="C23" s="207"/>
      <c r="D23" s="207"/>
      <c r="E23" s="207"/>
      <c r="F23" s="207"/>
      <c r="H23" s="107"/>
      <c r="I23" s="107"/>
      <c r="J23" s="107"/>
    </row>
    <row r="24" spans="1:6" ht="15">
      <c r="A24" s="237" t="s">
        <v>440</v>
      </c>
      <c r="B24" s="238"/>
      <c r="C24" s="237"/>
      <c r="D24" s="237"/>
      <c r="E24" s="237"/>
      <c r="F24" s="59"/>
    </row>
    <row r="25" spans="1:5" ht="15">
      <c r="A25" s="237"/>
      <c r="B25" s="12"/>
      <c r="C25" s="12"/>
      <c r="D25" s="148"/>
      <c r="E25" s="12"/>
    </row>
  </sheetData>
  <sheetProtection/>
  <protectedRanges>
    <protectedRange sqref="D15:D16 C7:D8" name="Oblast1"/>
  </protectedRanges>
  <mergeCells count="5">
    <mergeCell ref="A21:F21"/>
    <mergeCell ref="A19:F19"/>
    <mergeCell ref="A17:F17"/>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dekanat</cp:lastModifiedBy>
  <cp:lastPrinted>2018-05-14T10:27:08Z</cp:lastPrinted>
  <dcterms:created xsi:type="dcterms:W3CDTF">2010-10-08T09:48:15Z</dcterms:created>
  <dcterms:modified xsi:type="dcterms:W3CDTF">2018-06-11T13:24:34Z</dcterms:modified>
  <cp:category/>
  <cp:version/>
  <cp:contentType/>
  <cp:contentStatus/>
</cp:coreProperties>
</file>